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7500" windowHeight="5700" tabRatio="866" activeTab="5"/>
  </bookViews>
  <sheets>
    <sheet name="Table 1" sheetId="1" r:id="rId1"/>
    <sheet name="Figure 3" sheetId="15" r:id="rId2"/>
    <sheet name="Figure 4" sheetId="12" r:id="rId3"/>
    <sheet name="Table 2, Fig5, Fig6, Fig9, " sheetId="8" r:id="rId4"/>
    <sheet name="Figure 7" sheetId="14" r:id="rId5"/>
    <sheet name="Figure 8" sheetId="10" r:id="rId6"/>
    <sheet name="Table 3" sheetId="2" r:id="rId7"/>
    <sheet name="Table 4" sheetId="6" r:id="rId8"/>
    <sheet name="Table 5" sheetId="3" r:id="rId9"/>
    <sheet name="Table 6, Fig 10" sheetId="7" r:id="rId10"/>
    <sheet name="Table 7, Figure 19" sheetId="5" r:id="rId11"/>
    <sheet name=" variance vs volume correl" sheetId="17" r:id="rId12"/>
    <sheet name="var vs vol 620 to 812" sheetId="18" r:id="rId13"/>
    <sheet name="var vs vol 829 to 1011" sheetId="19" r:id="rId14"/>
    <sheet name="Surface Temp with Reservior Sta" sheetId="16" r:id="rId15"/>
    <sheet name="Surface DO with Reservior Sta" sheetId="20" r:id="rId16"/>
    <sheet name="Bottom Temp1,3,5" sheetId="22" r:id="rId17"/>
    <sheet name="Temp differ Sta1,3,5" sheetId="23" r:id="rId18"/>
  </sheets>
  <externalReferences>
    <externalReference r:id="rId19"/>
  </externalReferences>
  <calcPr calcId="125725"/>
</workbook>
</file>

<file path=xl/calcChain.xml><?xml version="1.0" encoding="utf-8"?>
<calcChain xmlns="http://schemas.openxmlformats.org/spreadsheetml/2006/main">
  <c r="F18" i="8"/>
  <c r="I14"/>
  <c r="K14" i="10"/>
  <c r="J14" s="1"/>
  <c r="J15"/>
  <c r="K15"/>
  <c r="I15" s="1"/>
  <c r="K16"/>
  <c r="J16" s="1"/>
  <c r="J17"/>
  <c r="K17"/>
  <c r="I17" s="1"/>
  <c r="K18"/>
  <c r="J18" s="1"/>
  <c r="J19"/>
  <c r="K19"/>
  <c r="I19" s="1"/>
  <c r="H12" i="12"/>
  <c r="H11"/>
  <c r="H10"/>
  <c r="H9"/>
  <c r="H8"/>
  <c r="H7"/>
  <c r="H6"/>
  <c r="H5"/>
  <c r="I18" i="10" l="1"/>
  <c r="I16"/>
  <c r="I14"/>
  <c r="AP22" i="5"/>
  <c r="AO22"/>
  <c r="AN22"/>
  <c r="AM22"/>
  <c r="AL22"/>
  <c r="AK22"/>
  <c r="AJ22"/>
  <c r="AI22"/>
  <c r="AH22"/>
  <c r="AG22"/>
  <c r="AF22"/>
  <c r="AE22"/>
  <c r="AD22"/>
  <c r="AP20"/>
  <c r="AO20"/>
  <c r="AN20"/>
  <c r="AM20"/>
  <c r="AL20"/>
  <c r="AK20"/>
  <c r="AJ20"/>
  <c r="AI20"/>
  <c r="AH20"/>
  <c r="AG20"/>
  <c r="AF20"/>
  <c r="AE20"/>
  <c r="AD20"/>
  <c r="AP18"/>
  <c r="AO18"/>
  <c r="AN18"/>
  <c r="AM18"/>
  <c r="AL18"/>
  <c r="AK18"/>
  <c r="AJ18"/>
  <c r="AI18"/>
  <c r="AH18"/>
  <c r="AG18"/>
  <c r="AF18"/>
  <c r="AE18"/>
  <c r="AD18"/>
  <c r="AP16"/>
  <c r="AO16"/>
  <c r="AN16"/>
  <c r="AM16"/>
  <c r="AL16"/>
  <c r="AK16"/>
  <c r="AJ16"/>
  <c r="AI16"/>
  <c r="AH16"/>
  <c r="AG16"/>
  <c r="AF16"/>
  <c r="AE16"/>
  <c r="AD16"/>
  <c r="AP14"/>
  <c r="AO14"/>
  <c r="AN14"/>
  <c r="AM14"/>
  <c r="AL14"/>
  <c r="AK14"/>
  <c r="AJ14"/>
  <c r="AI14"/>
  <c r="AH14"/>
  <c r="AG14"/>
  <c r="AF14"/>
  <c r="AE14"/>
  <c r="AD14"/>
  <c r="AP12"/>
  <c r="AO12"/>
  <c r="AN12"/>
  <c r="AM12"/>
  <c r="AL12"/>
  <c r="AK12"/>
  <c r="AJ12"/>
  <c r="AI12"/>
  <c r="AH12"/>
  <c r="AG12"/>
  <c r="AF12"/>
  <c r="AE12"/>
  <c r="AD12"/>
  <c r="AP10"/>
  <c r="AO10"/>
  <c r="AN10"/>
  <c r="AM10"/>
  <c r="AL10"/>
  <c r="AK10"/>
  <c r="AJ10"/>
  <c r="AI10"/>
  <c r="AH10"/>
  <c r="AG10"/>
  <c r="AF10"/>
  <c r="AE10"/>
  <c r="AD10"/>
  <c r="AP8"/>
  <c r="AO8"/>
  <c r="AN8"/>
  <c r="AM8"/>
  <c r="AL8"/>
  <c r="AK8"/>
  <c r="AJ8"/>
  <c r="AI8"/>
  <c r="AH8"/>
  <c r="AG8"/>
  <c r="AF8"/>
  <c r="AE8"/>
  <c r="AD8"/>
  <c r="AP6"/>
  <c r="AO6"/>
  <c r="AN6"/>
  <c r="AM6"/>
  <c r="AL6"/>
  <c r="AK6"/>
  <c r="AJ6"/>
  <c r="AI6"/>
  <c r="AH6"/>
  <c r="AG6"/>
  <c r="AF6"/>
  <c r="AE6"/>
  <c r="AD6"/>
  <c r="F22" i="20" l="1"/>
  <c r="F21"/>
  <c r="F20"/>
  <c r="F19"/>
  <c r="F18"/>
  <c r="F17"/>
  <c r="F16"/>
  <c r="F15"/>
  <c r="F14"/>
  <c r="O40" i="8"/>
  <c r="I40"/>
  <c r="C40"/>
  <c r="O27"/>
  <c r="I27"/>
  <c r="C27"/>
  <c r="O14"/>
  <c r="C14"/>
  <c r="H12" i="14" l="1"/>
  <c r="H11"/>
  <c r="H10"/>
  <c r="H9"/>
  <c r="H8"/>
  <c r="H7"/>
  <c r="H6"/>
  <c r="H5"/>
  <c r="H4"/>
  <c r="G4"/>
  <c r="H4" i="15"/>
  <c r="G4"/>
  <c r="H12"/>
  <c r="H11"/>
  <c r="H10"/>
  <c r="H9"/>
  <c r="H8"/>
  <c r="H7"/>
  <c r="H6"/>
  <c r="H5"/>
  <c r="R39" i="8" l="1"/>
  <c r="R38"/>
  <c r="R37"/>
  <c r="R36"/>
  <c r="R35"/>
  <c r="R34"/>
  <c r="R33"/>
  <c r="R32"/>
  <c r="R31"/>
  <c r="L39"/>
  <c r="L38"/>
  <c r="L37"/>
  <c r="L36"/>
  <c r="L35"/>
  <c r="L34"/>
  <c r="L33"/>
  <c r="L32"/>
  <c r="L31"/>
  <c r="F39"/>
  <c r="F38"/>
  <c r="F37"/>
  <c r="F36"/>
  <c r="F35"/>
  <c r="F34"/>
  <c r="F33"/>
  <c r="F32"/>
  <c r="F31"/>
  <c r="R26"/>
  <c r="R25"/>
  <c r="R24"/>
  <c r="R23"/>
  <c r="R22"/>
  <c r="R21"/>
  <c r="R20"/>
  <c r="R19"/>
  <c r="R18"/>
  <c r="L26"/>
  <c r="L25"/>
  <c r="L24"/>
  <c r="L23"/>
  <c r="L22"/>
  <c r="L21"/>
  <c r="L20"/>
  <c r="L19"/>
  <c r="L18"/>
  <c r="F26"/>
  <c r="F25"/>
  <c r="F24"/>
  <c r="F23"/>
  <c r="F22"/>
  <c r="F21"/>
  <c r="F20"/>
  <c r="F19"/>
  <c r="R13"/>
  <c r="R12"/>
  <c r="R11"/>
  <c r="R10"/>
  <c r="R9"/>
  <c r="R8"/>
  <c r="R7"/>
  <c r="R6"/>
  <c r="R5"/>
  <c r="L13"/>
  <c r="L12"/>
  <c r="L11"/>
  <c r="L10"/>
  <c r="L9"/>
  <c r="L8"/>
  <c r="L7"/>
  <c r="L6"/>
  <c r="L5"/>
  <c r="F14"/>
  <c r="F22" i="16"/>
  <c r="F21"/>
  <c r="F20"/>
  <c r="F19"/>
  <c r="F18"/>
  <c r="F17"/>
  <c r="F16"/>
  <c r="F15"/>
  <c r="F14"/>
  <c r="J103" i="8"/>
  <c r="I103"/>
  <c r="H103"/>
  <c r="G103"/>
  <c r="F103"/>
  <c r="E103"/>
  <c r="D103"/>
  <c r="C103"/>
  <c r="B103"/>
  <c r="J19" i="14"/>
  <c r="I19"/>
  <c r="J18"/>
  <c r="I18"/>
  <c r="J17"/>
  <c r="I17"/>
  <c r="J16"/>
  <c r="I16"/>
  <c r="J15"/>
  <c r="I15"/>
  <c r="J14"/>
  <c r="I14"/>
  <c r="K19"/>
  <c r="K18"/>
  <c r="K17"/>
  <c r="K16"/>
  <c r="K15"/>
  <c r="K14"/>
  <c r="K19" i="15"/>
  <c r="I19" s="1"/>
  <c r="F19"/>
  <c r="J19" s="1"/>
  <c r="K18"/>
  <c r="I18" s="1"/>
  <c r="F18"/>
  <c r="J18" s="1"/>
  <c r="K17"/>
  <c r="I17" s="1"/>
  <c r="F17"/>
  <c r="J17" s="1"/>
  <c r="K16"/>
  <c r="I16" s="1"/>
  <c r="F16"/>
  <c r="J16" s="1"/>
  <c r="K15"/>
  <c r="I15" s="1"/>
  <c r="F15"/>
  <c r="J15" s="1"/>
  <c r="K14"/>
  <c r="I14" s="1"/>
  <c r="F14"/>
  <c r="J14" s="1"/>
  <c r="F19" i="14"/>
  <c r="F18"/>
  <c r="F17"/>
  <c r="F16"/>
  <c r="F15"/>
  <c r="F14"/>
  <c r="L14" i="8" l="1"/>
  <c r="R14"/>
  <c r="G77"/>
  <c r="F77"/>
  <c r="E77"/>
  <c r="D77"/>
  <c r="C77"/>
  <c r="B77"/>
  <c r="F19" i="12"/>
  <c r="F18"/>
  <c r="F17"/>
  <c r="F16"/>
  <c r="F15"/>
  <c r="F14"/>
  <c r="K19"/>
  <c r="J19" s="1"/>
  <c r="K18"/>
  <c r="I18" s="1"/>
  <c r="J18"/>
  <c r="K17"/>
  <c r="J17" s="1"/>
  <c r="I17"/>
  <c r="K16"/>
  <c r="J16"/>
  <c r="I16"/>
  <c r="K15"/>
  <c r="J15" s="1"/>
  <c r="K14"/>
  <c r="I14" s="1"/>
  <c r="J14"/>
  <c r="G64" i="8"/>
  <c r="F64"/>
  <c r="E64"/>
  <c r="D64"/>
  <c r="C64"/>
  <c r="B64"/>
  <c r="F19" i="10"/>
  <c r="F18"/>
  <c r="F17"/>
  <c r="F16"/>
  <c r="F15"/>
  <c r="F14"/>
  <c r="B41" i="8"/>
  <c r="B42" s="1"/>
  <c r="I19" i="12" l="1"/>
  <c r="I15"/>
  <c r="B40" i="8"/>
  <c r="H40"/>
  <c r="N40"/>
  <c r="N27"/>
  <c r="H27"/>
  <c r="B27"/>
  <c r="B4" i="7"/>
  <c r="C4"/>
  <c r="D4"/>
  <c r="E4"/>
  <c r="F4"/>
  <c r="G4"/>
  <c r="H4"/>
  <c r="I4"/>
  <c r="J4"/>
  <c r="B5"/>
  <c r="C5"/>
  <c r="D5"/>
  <c r="E5"/>
  <c r="F5"/>
  <c r="G5"/>
  <c r="H5"/>
  <c r="I5"/>
  <c r="J5"/>
  <c r="B6"/>
  <c r="C6"/>
  <c r="D6"/>
  <c r="E6"/>
  <c r="F6"/>
  <c r="G6"/>
  <c r="H6"/>
  <c r="I6"/>
  <c r="J6"/>
  <c r="B7"/>
  <c r="C7"/>
  <c r="D7"/>
  <c r="E7"/>
  <c r="F7"/>
  <c r="G7"/>
  <c r="H7"/>
  <c r="I7"/>
  <c r="J7"/>
  <c r="B8"/>
  <c r="B10" s="1"/>
  <c r="C8"/>
  <c r="D8"/>
  <c r="D9" s="1"/>
  <c r="E8"/>
  <c r="F8"/>
  <c r="F10" s="1"/>
  <c r="G8"/>
  <c r="G9" s="1"/>
  <c r="H8"/>
  <c r="H10" s="1"/>
  <c r="I8"/>
  <c r="I9" s="1"/>
  <c r="J8"/>
  <c r="J9" s="1"/>
  <c r="C9"/>
  <c r="E9"/>
  <c r="C10"/>
  <c r="E10"/>
  <c r="G10"/>
  <c r="I10"/>
  <c r="J8" i="6"/>
  <c r="I8"/>
  <c r="H8"/>
  <c r="G8"/>
  <c r="F8"/>
  <c r="E8"/>
  <c r="D8"/>
  <c r="C8"/>
  <c r="B8"/>
  <c r="J7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  <c r="J4"/>
  <c r="I4"/>
  <c r="H4"/>
  <c r="G4"/>
  <c r="F4"/>
  <c r="E4"/>
  <c r="D4"/>
  <c r="C4"/>
  <c r="B4"/>
  <c r="J8" i="3"/>
  <c r="I8"/>
  <c r="H8"/>
  <c r="G8"/>
  <c r="F8"/>
  <c r="E8"/>
  <c r="D8"/>
  <c r="C8"/>
  <c r="B8"/>
  <c r="J7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  <c r="J4"/>
  <c r="I4"/>
  <c r="I9" s="1"/>
  <c r="H4"/>
  <c r="G4"/>
  <c r="F4"/>
  <c r="E4"/>
  <c r="D4"/>
  <c r="C4"/>
  <c r="B4"/>
  <c r="H9" i="7" l="1"/>
  <c r="D10"/>
  <c r="F9"/>
  <c r="B9"/>
  <c r="J10"/>
  <c r="D9" i="6"/>
  <c r="H9"/>
  <c r="E10"/>
  <c r="I10"/>
  <c r="B9"/>
  <c r="F9"/>
  <c r="J9"/>
  <c r="C10"/>
  <c r="G10"/>
  <c r="C9"/>
  <c r="E9"/>
  <c r="G9"/>
  <c r="I9"/>
  <c r="B10"/>
  <c r="D10"/>
  <c r="F10"/>
  <c r="H10"/>
  <c r="J10"/>
  <c r="C10" i="3"/>
  <c r="E10"/>
  <c r="G10"/>
  <c r="I10"/>
  <c r="C9"/>
  <c r="G9"/>
  <c r="B9"/>
  <c r="D9"/>
  <c r="F9"/>
  <c r="H9"/>
  <c r="J9"/>
  <c r="E9"/>
  <c r="B10"/>
  <c r="D10"/>
  <c r="F10"/>
  <c r="H10"/>
  <c r="J10"/>
</calcChain>
</file>

<file path=xl/sharedStrings.xml><?xml version="1.0" encoding="utf-8"?>
<sst xmlns="http://schemas.openxmlformats.org/spreadsheetml/2006/main" count="907" uniqueCount="234">
  <si>
    <t>Table 1. Description of Sampling Stations and Minisonde Locations</t>
  </si>
  <si>
    <t>Station</t>
  </si>
  <si>
    <t>Latitude</t>
  </si>
  <si>
    <t>Longitude</t>
  </si>
  <si>
    <t>Depth (m)*</t>
  </si>
  <si>
    <t>Lake Michigan 1</t>
  </si>
  <si>
    <t>Lake Michigan 2</t>
  </si>
  <si>
    <t>Lake Michigan 3</t>
  </si>
  <si>
    <t>Lake Michigan 4</t>
  </si>
  <si>
    <t>Lake Michigan 5</t>
  </si>
  <si>
    <t>Lake Michigan 6</t>
  </si>
  <si>
    <t>Reservoir 1R</t>
  </si>
  <si>
    <t>Reservoir 2R</t>
  </si>
  <si>
    <t>Reservoir 3R</t>
  </si>
  <si>
    <t>Lake Michigan NW minisonde</t>
  </si>
  <si>
    <t>Lake Michigan SW minisonde</t>
  </si>
  <si>
    <t>Reservoir 1R minisonde</t>
  </si>
  <si>
    <t>*For Lake Michigan and Reservoir sites, depth is an average based on maximum depth measured during profiles.  For minisonde sites, depth is based on one measurement taken at minisonde deployment.</t>
  </si>
  <si>
    <t>Station 1R</t>
  </si>
  <si>
    <t>Station 2R</t>
  </si>
  <si>
    <t>Station 3R</t>
  </si>
  <si>
    <t>Avg DO</t>
  </si>
  <si>
    <t>Avg Temp</t>
  </si>
  <si>
    <t>Avg Turbidity</t>
  </si>
  <si>
    <t>Lake Michigan Station 1</t>
  </si>
  <si>
    <t>Lake Michigan Station 2</t>
  </si>
  <si>
    <t>Lake Michigan Station 3</t>
  </si>
  <si>
    <t>Lake Michigan Station 4</t>
  </si>
  <si>
    <t>Lake Michigan Station 5</t>
  </si>
  <si>
    <t>Lake Michigan Station 6</t>
  </si>
  <si>
    <t>Lake MI 1</t>
  </si>
  <si>
    <t>Lake MI 2</t>
  </si>
  <si>
    <t>Lake MI 3</t>
  </si>
  <si>
    <t>Lake MI 4</t>
  </si>
  <si>
    <t>Lake MI 5</t>
  </si>
  <si>
    <t>Lake MI 6</t>
  </si>
  <si>
    <t>Number of Readings</t>
  </si>
  <si>
    <t>Range (NTU)</t>
  </si>
  <si>
    <t>Mean (NTU)</t>
  </si>
  <si>
    <t>Variance</t>
  </si>
  <si>
    <t>Standard Deviaiton</t>
  </si>
  <si>
    <t>Standard Error</t>
  </si>
  <si>
    <t>Coefficient of Variation</t>
  </si>
  <si>
    <t>Range (mg/L)</t>
  </si>
  <si>
    <t>Mean (mg/L)</t>
  </si>
  <si>
    <t>Range (°C)</t>
  </si>
  <si>
    <t>Mean (°C)</t>
  </si>
  <si>
    <t>* Sampling dates were June 20-21, July 1, July 15, July 30, August 12-13, August 29, September 11, September 25, and October 11, 2013</t>
  </si>
  <si>
    <t>Taxa</t>
  </si>
  <si>
    <t>Dreissenidae</t>
  </si>
  <si>
    <t>Oligochaeta</t>
  </si>
  <si>
    <t>Chironomidae</t>
  </si>
  <si>
    <t>Nemata</t>
  </si>
  <si>
    <t>Hydracarina</t>
  </si>
  <si>
    <t>Cladocera</t>
  </si>
  <si>
    <t>Ostracoda</t>
  </si>
  <si>
    <t>Pelecypoda</t>
  </si>
  <si>
    <t>Gastropoda</t>
  </si>
  <si>
    <t>Isopoda</t>
  </si>
  <si>
    <t>Amphipoda</t>
  </si>
  <si>
    <t>Hirudinea</t>
  </si>
  <si>
    <t>Total Number</t>
  </si>
  <si>
    <t>----</t>
  </si>
  <si>
    <t>Lake Michigan 1 Rep</t>
  </si>
  <si>
    <t>Lake Michigan 2 Rep</t>
  </si>
  <si>
    <t>Lake Michigan 3 Rep</t>
  </si>
  <si>
    <t>Lake Michigan 4 Rep</t>
  </si>
  <si>
    <t>Lake Michigan 5 Rep</t>
  </si>
  <si>
    <t>Lake Michigan 6 Rep</t>
  </si>
  <si>
    <t xml:space="preserve">Site </t>
  </si>
  <si>
    <t>1 (0.9%)</t>
  </si>
  <si>
    <t>20 (17.9%)</t>
  </si>
  <si>
    <t>46 (41.1%)</t>
  </si>
  <si>
    <t>36 (32.1%)</t>
  </si>
  <si>
    <t>3 (2.7%)</t>
  </si>
  <si>
    <t>2 (1.8%)</t>
  </si>
  <si>
    <t>50 (23.3%)</t>
  </si>
  <si>
    <t>105 (48.8%)</t>
  </si>
  <si>
    <t>38 (17.7%)</t>
  </si>
  <si>
    <t>3 (1.4%)</t>
  </si>
  <si>
    <t>14 (6.5%)</t>
  </si>
  <si>
    <t>2 (0.9%)</t>
  </si>
  <si>
    <t>10 (32.3%)</t>
  </si>
  <si>
    <t>21 (67.7%)</t>
  </si>
  <si>
    <t>8 (30.8%)</t>
  </si>
  <si>
    <t>17 (65.4%)</t>
  </si>
  <si>
    <t>1 (3.8%)</t>
  </si>
  <si>
    <t>35 (46.1%)</t>
  </si>
  <si>
    <t>38 (50.0%)</t>
  </si>
  <si>
    <t>3 (3.9%)</t>
  </si>
  <si>
    <t>17 (22.4%)</t>
  </si>
  <si>
    <t>49 (64.5%)</t>
  </si>
  <si>
    <t>9 (11.8%)</t>
  </si>
  <si>
    <t>1 (1.3%)</t>
  </si>
  <si>
    <t>67 (59.3%)</t>
  </si>
  <si>
    <t>33 (29.2%)</t>
  </si>
  <si>
    <t>5 (4.4%)</t>
  </si>
  <si>
    <t>150 (87.7%)</t>
  </si>
  <si>
    <t>14 (8.2%)</t>
  </si>
  <si>
    <t>2 (1.2%)</t>
  </si>
  <si>
    <t>1 (0.6%)</t>
  </si>
  <si>
    <t>3 (1.8%)</t>
  </si>
  <si>
    <t>107 (69.0%)</t>
  </si>
  <si>
    <t>30 (19.4%)</t>
  </si>
  <si>
    <t>15 (9.7%)</t>
  </si>
  <si>
    <t>2 (1.3%)</t>
  </si>
  <si>
    <t>109 (64.9%)</t>
  </si>
  <si>
    <t>45 (26.8%)</t>
  </si>
  <si>
    <t>10 (6.0%)</t>
  </si>
  <si>
    <t>4 (2.4%)</t>
  </si>
  <si>
    <t>17 (37.0%)</t>
  </si>
  <si>
    <t>27 (58.7%)</t>
  </si>
  <si>
    <t>2 (4.3%)</t>
  </si>
  <si>
    <t>2 (13.3%)</t>
  </si>
  <si>
    <t>9 (60.0%)</t>
  </si>
  <si>
    <t>4 (26.7%)</t>
  </si>
  <si>
    <t>83 (71.6%)</t>
  </si>
  <si>
    <t>28 (24.1%)</t>
  </si>
  <si>
    <t>3 (2.6%)</t>
  </si>
  <si>
    <t>2 (1.7%)</t>
  </si>
  <si>
    <t>Reservoir 1R Rep</t>
  </si>
  <si>
    <t>35 (31.5%)</t>
  </si>
  <si>
    <t>55 (49.5%)</t>
  </si>
  <si>
    <t>20 (18.0%)</t>
  </si>
  <si>
    <t>241 (47.3%)</t>
  </si>
  <si>
    <t>237 (46.6%)</t>
  </si>
  <si>
    <t>29 (5.7%)</t>
  </si>
  <si>
    <t>2 (0.4%)</t>
  </si>
  <si>
    <t>Reservoir 2R Rep</t>
  </si>
  <si>
    <t>309 (41.8%)</t>
  </si>
  <si>
    <t>382 (51.7%)</t>
  </si>
  <si>
    <t>46 (6.2%)</t>
  </si>
  <si>
    <t>1 (0.1%)</t>
  </si>
  <si>
    <t>1286 (80.8%)</t>
  </si>
  <si>
    <t>199 (12.5%)</t>
  </si>
  <si>
    <t>22 (1.4%)</t>
  </si>
  <si>
    <t>5 (0.3%)</t>
  </si>
  <si>
    <t>65 (4.1%)</t>
  </si>
  <si>
    <t>12 (0.8%)</t>
  </si>
  <si>
    <t>Reservoir 3R Rep</t>
  </si>
  <si>
    <t>1015 (84.4%)</t>
  </si>
  <si>
    <t>125 (10.4%)</t>
  </si>
  <si>
    <t>24 (2.0%)</t>
  </si>
  <si>
    <t>3 (0.2%)</t>
  </si>
  <si>
    <t>2 (0.2%)</t>
  </si>
  <si>
    <t>23 (1.9%)</t>
  </si>
  <si>
    <t>11 (0.9%)</t>
  </si>
  <si>
    <t>Water Temp Bottom</t>
  </si>
  <si>
    <t>DO Surface</t>
  </si>
  <si>
    <t>DO Bottom</t>
  </si>
  <si>
    <t>Water Temp Surafce</t>
  </si>
  <si>
    <t>Water Temp Surface</t>
  </si>
  <si>
    <t>Table 2.  Dissolved Oxygen and Water Temperature Readings at the Surface and Bottom of Profiles</t>
  </si>
  <si>
    <t>Table 3.  Summary of Average Dissolved Oxygen, Temperature, and Turbidity for each site using data obtained during profile measurements.</t>
  </si>
  <si>
    <t>Table 4.  Descriptive statistics of Lake Michigan and Reservoir Dissolved Oxygen readings (mg/L) from June to October 2013*</t>
  </si>
  <si>
    <t>Table 5.  Descriptive statistics of Lake Michigan and Reservoir Temperature readings (°C) from June to October 2013*</t>
  </si>
  <si>
    <t>Table 6.  Descriptive statistics of Lake Michigan and Reservoir Turbidity readings (NTU) from June to October 2013*</t>
  </si>
  <si>
    <t>Table 7.  Benthic Macroinvertebrate Community Composition (Number Recovered and Percent of Total) from Standard Ponar Grabs, August 12 and September 11, 2013.</t>
  </si>
  <si>
    <t>Anova: Two-Factor Without Replication</t>
  </si>
  <si>
    <t>SUMMARY</t>
  </si>
  <si>
    <t>Count</t>
  </si>
  <si>
    <t>Sum</t>
  </si>
  <si>
    <t>Average</t>
  </si>
  <si>
    <t>Row 1</t>
  </si>
  <si>
    <t>Row 2</t>
  </si>
  <si>
    <t>Row 3</t>
  </si>
  <si>
    <t>Row 4</t>
  </si>
  <si>
    <t>Row 5</t>
  </si>
  <si>
    <t>Row 6</t>
  </si>
  <si>
    <t>Row 7</t>
  </si>
  <si>
    <t>Row 8</t>
  </si>
  <si>
    <t>Row 9</t>
  </si>
  <si>
    <t>Column 1</t>
  </si>
  <si>
    <t>Column 2</t>
  </si>
  <si>
    <t>Column 3</t>
  </si>
  <si>
    <t>Column 4</t>
  </si>
  <si>
    <t>Column 5</t>
  </si>
  <si>
    <t>Column 6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</si>
  <si>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</si>
  <si>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</si>
  <si>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</si>
  <si>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</si>
  <si>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</si>
  <si>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</si>
  <si>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</si>
  <si>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</si>
  <si>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Rows</t>
  </si>
  <si>
    <t>Columns</t>
  </si>
  <si>
    <t>Error</t>
  </si>
  <si>
    <t>Total</t>
  </si>
  <si>
    <t>Sta 1</t>
  </si>
  <si>
    <t>Sta 2</t>
  </si>
  <si>
    <t>Sta 3</t>
  </si>
  <si>
    <t>Sta 4</t>
  </si>
  <si>
    <t>Sta 5</t>
  </si>
  <si>
    <t>Sta 6</t>
  </si>
  <si>
    <t>Surface DO</t>
  </si>
  <si>
    <t>Surface Temp</t>
  </si>
  <si>
    <t>Gen Vol</t>
  </si>
  <si>
    <t>Temp Diff</t>
  </si>
  <si>
    <t>Depth</t>
  </si>
  <si>
    <t>DO Diff</t>
  </si>
  <si>
    <t>Sta 1R</t>
  </si>
  <si>
    <t>Sta 2R</t>
  </si>
  <si>
    <t>Sta 3R</t>
  </si>
  <si>
    <t>SUMMARY OUTPUT</t>
  </si>
  <si>
    <t>Regression Statistics</t>
  </si>
  <si>
    <t>Multiple R</t>
  </si>
  <si>
    <t>R Square</t>
  </si>
  <si>
    <t>Adjusted R Square</t>
  </si>
  <si>
    <t>Observations</t>
  </si>
  <si>
    <t>Regression</t>
  </si>
  <si>
    <t>Residual</t>
  </si>
  <si>
    <t>Intercept</t>
  </si>
  <si>
    <t>Significance F</t>
  </si>
  <si>
    <t>Coefficients</t>
  </si>
  <si>
    <t>t Stat</t>
  </si>
  <si>
    <t>Lower 95%</t>
  </si>
  <si>
    <t>Upper 95%</t>
  </si>
  <si>
    <t>Lower 95.0%</t>
  </si>
  <si>
    <t>Upper 95.0%</t>
  </si>
  <si>
    <t>X Variable 1</t>
  </si>
  <si>
    <t>Bottom Temp</t>
  </si>
  <si>
    <t>Sta3</t>
  </si>
  <si>
    <t>Sta5</t>
  </si>
  <si>
    <t>Turbidity</t>
  </si>
  <si>
    <t>Date Variance among stations</t>
  </si>
  <si>
    <t>Differences confounded by temperature stratification due to different lake depths or lack of stratification in the reservior</t>
  </si>
  <si>
    <t>Lake MI 1, (13.6m)</t>
  </si>
  <si>
    <t>Lake MI 2,   (5.9m)</t>
  </si>
  <si>
    <t>Lake MI 3,   (11.1m)</t>
  </si>
  <si>
    <t>Lake MI 4, (19.0m)</t>
  </si>
  <si>
    <t>Lake MI 5, (11.3m)</t>
  </si>
  <si>
    <t>Lake MI 6,   (6.1m)</t>
  </si>
</sst>
</file>

<file path=xl/styles.xml><?xml version="1.0" encoding="utf-8"?>
<styleSheet xmlns="http://schemas.openxmlformats.org/spreadsheetml/2006/main">
  <numFmts count="4">
    <numFmt numFmtId="164" formatCode="0.000000"/>
    <numFmt numFmtId="165" formatCode="0.0"/>
    <numFmt numFmtId="166" formatCode="0.0000"/>
    <numFmt numFmtId="167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1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7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2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/>
    <xf numFmtId="2" fontId="3" fillId="0" borderId="0" xfId="0" applyNumberFormat="1" applyFont="1" applyFill="1" applyAlignment="1">
      <alignment horizontal="center"/>
    </xf>
    <xf numFmtId="0" fontId="3" fillId="0" borderId="0" xfId="0" applyFont="1" applyFill="1"/>
    <xf numFmtId="14" fontId="2" fillId="0" borderId="5" xfId="0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Fill="1"/>
    <xf numFmtId="2" fontId="2" fillId="0" borderId="7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14" fontId="2" fillId="0" borderId="5" xfId="0" applyNumberFormat="1" applyFont="1" applyBorder="1" applyAlignment="1">
      <alignment horizontal="right"/>
    </xf>
    <xf numFmtId="14" fontId="2" fillId="0" borderId="5" xfId="0" applyNumberFormat="1" applyFont="1" applyFill="1" applyBorder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ill="1" applyBorder="1" applyAlignment="1"/>
    <xf numFmtId="0" fontId="0" fillId="0" borderId="2" xfId="0" applyFill="1" applyBorder="1" applyAlignment="1"/>
    <xf numFmtId="0" fontId="4" fillId="0" borderId="8" xfId="0" applyFont="1" applyFill="1" applyBorder="1" applyAlignment="1">
      <alignment horizontal="center"/>
    </xf>
    <xf numFmtId="0" fontId="0" fillId="0" borderId="0" xfId="0" applyFont="1"/>
    <xf numFmtId="0" fontId="4" fillId="0" borderId="0" xfId="0" applyFont="1" applyFill="1" applyBorder="1" applyAlignment="1">
      <alignment horizontal="center"/>
    </xf>
    <xf numFmtId="2" fontId="3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0" fontId="5" fillId="0" borderId="0" xfId="0" applyFont="1"/>
    <xf numFmtId="0" fontId="4" fillId="0" borderId="8" xfId="0" applyFont="1" applyFill="1" applyBorder="1" applyAlignment="1">
      <alignment horizontal="centerContinuous"/>
    </xf>
    <xf numFmtId="1" fontId="3" fillId="0" borderId="0" xfId="0" applyNumberFormat="1" applyFont="1"/>
    <xf numFmtId="0" fontId="3" fillId="0" borderId="0" xfId="0" applyNumberFormat="1" applyFont="1"/>
    <xf numFmtId="0" fontId="0" fillId="0" borderId="0" xfId="0" applyAlignment="1">
      <alignment horizontal="left"/>
    </xf>
    <xf numFmtId="0" fontId="4" fillId="0" borderId="8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2" fontId="2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6757174103237096"/>
          <c:y val="5.1400554097404488E-2"/>
          <c:w val="0.80465048118985161"/>
          <c:h val="0.67100831146106765"/>
        </c:manualLayout>
      </c:layout>
      <c:barChart>
        <c:barDir val="col"/>
        <c:grouping val="clustered"/>
        <c:ser>
          <c:idx val="0"/>
          <c:order val="0"/>
          <c:spPr>
            <a:ln w="28575">
              <a:noFill/>
            </a:ln>
          </c:spPr>
          <c:errBars>
            <c:errBarType val="both"/>
            <c:errValType val="cust"/>
            <c:plus>
              <c:numRef>
                <c:f>'Figure 3'!$F$14:$F$19</c:f>
                <c:numCache>
                  <c:formatCode>General</c:formatCode>
                  <c:ptCount val="6"/>
                  <c:pt idx="0">
                    <c:v>3.9304360798488704</c:v>
                  </c:pt>
                  <c:pt idx="1">
                    <c:v>1.2199282765802262</c:v>
                  </c:pt>
                  <c:pt idx="2">
                    <c:v>3.4112465137802315</c:v>
                  </c:pt>
                  <c:pt idx="3">
                    <c:v>4.3422443633576275</c:v>
                  </c:pt>
                  <c:pt idx="4">
                    <c:v>3.9016983481555823</c:v>
                  </c:pt>
                  <c:pt idx="5">
                    <c:v>2.0582928471052035</c:v>
                  </c:pt>
                </c:numCache>
              </c:numRef>
            </c:plus>
            <c:minus>
              <c:numRef>
                <c:f>'Figure 3'!$F$14:$F$19</c:f>
                <c:numCache>
                  <c:formatCode>General</c:formatCode>
                  <c:ptCount val="6"/>
                  <c:pt idx="0">
                    <c:v>3.9304360798488704</c:v>
                  </c:pt>
                  <c:pt idx="1">
                    <c:v>1.2199282765802262</c:v>
                  </c:pt>
                  <c:pt idx="2">
                    <c:v>3.4112465137802315</c:v>
                  </c:pt>
                  <c:pt idx="3">
                    <c:v>4.3422443633576275</c:v>
                  </c:pt>
                  <c:pt idx="4">
                    <c:v>3.9016983481555823</c:v>
                  </c:pt>
                  <c:pt idx="5">
                    <c:v>2.0582928471052035</c:v>
                  </c:pt>
                </c:numCache>
              </c:numRef>
            </c:minus>
          </c:errBars>
          <c:cat>
            <c:strRef>
              <c:f>'Figure 3'!$H$14:$H$19</c:f>
              <c:strCache>
                <c:ptCount val="6"/>
                <c:pt idx="0">
                  <c:v>Lake MI 1, (13.6m)</c:v>
                </c:pt>
                <c:pt idx="1">
                  <c:v>Lake MI 2,   (5.9m)</c:v>
                </c:pt>
                <c:pt idx="2">
                  <c:v>Lake MI 3,   (11.1m)</c:v>
                </c:pt>
                <c:pt idx="3">
                  <c:v>Lake MI 4, (19.0m)</c:v>
                </c:pt>
                <c:pt idx="4">
                  <c:v>Lake MI 5, (11.3m)</c:v>
                </c:pt>
                <c:pt idx="5">
                  <c:v>Lake MI 6,   (6.1m)</c:v>
                </c:pt>
              </c:strCache>
            </c:strRef>
          </c:cat>
          <c:val>
            <c:numRef>
              <c:f>'Figure 3'!$K$14:$K$19</c:f>
              <c:numCache>
                <c:formatCode>General</c:formatCode>
                <c:ptCount val="6"/>
                <c:pt idx="0">
                  <c:v>5.5955555555555572</c:v>
                </c:pt>
                <c:pt idx="1">
                  <c:v>1.583333333333333</c:v>
                </c:pt>
                <c:pt idx="2">
                  <c:v>3.5144444444444445</c:v>
                </c:pt>
                <c:pt idx="3">
                  <c:v>7.4388888888888891</c:v>
                </c:pt>
                <c:pt idx="4">
                  <c:v>3.8399999999999985</c:v>
                </c:pt>
                <c:pt idx="5">
                  <c:v>2.1277777777777782</c:v>
                </c:pt>
              </c:numCache>
            </c:numRef>
          </c:val>
        </c:ser>
        <c:axId val="76190080"/>
        <c:axId val="76192384"/>
      </c:barChart>
      <c:catAx>
        <c:axId val="76190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  <a:r>
                  <a:rPr lang="en-US" baseline="0"/>
                  <a:t> Site</a:t>
                </a:r>
              </a:p>
              <a:p>
                <a:pPr>
                  <a:defRPr/>
                </a:pPr>
                <a:r>
                  <a:rPr lang="en-US" baseline="0"/>
                  <a:t> (Depth)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407742782152231"/>
              <c:y val="0.8662845269341336"/>
            </c:manualLayout>
          </c:layout>
        </c:title>
        <c:numFmt formatCode="General" sourceLinked="1"/>
        <c:tickLblPos val="nextTo"/>
        <c:crossAx val="76192384"/>
        <c:crosses val="autoZero"/>
        <c:auto val="1"/>
        <c:lblAlgn val="ctr"/>
        <c:lblOffset val="100"/>
      </c:catAx>
      <c:valAx>
        <c:axId val="76192384"/>
        <c:scaling>
          <c:orientation val="minMax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Surface Temp - Bottom Temp </a:t>
                </a:r>
                <a:r>
                  <a:rPr lang="en-US" sz="1000" b="1" i="0" u="none" strike="noStrike" baseline="0">
                    <a:effectLst/>
                  </a:rPr>
                  <a:t>(°C)</a:t>
                </a:r>
              </a:p>
              <a:p>
                <a:pPr>
                  <a:defRPr/>
                </a:pPr>
                <a:r>
                  <a:rPr lang="en-US" sz="1000" b="1" i="0" u="none" strike="noStrike" baseline="0">
                    <a:effectLst/>
                  </a:rPr>
                  <a:t>Mean </a:t>
                </a:r>
                <a:r>
                  <a:rPr lang="en-US" sz="1000" b="1" i="0" u="sng" strike="noStrike" baseline="0">
                    <a:effectLst/>
                  </a:rPr>
                  <a:t>+</a:t>
                </a:r>
                <a:r>
                  <a:rPr lang="en-US" sz="1000" b="1" i="0" u="none" strike="noStrike" baseline="0">
                    <a:effectLst/>
                  </a:rPr>
                  <a:t> SD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76190080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spPr>
            <a:ln w="28575">
              <a:noFill/>
            </a:ln>
          </c:spPr>
          <c:errBars>
            <c:errBarType val="both"/>
            <c:errValType val="cust"/>
            <c:plus>
              <c:numRef>
                <c:f>'Figure 7'!$F$14:$F$19</c:f>
                <c:numCache>
                  <c:formatCode>General</c:formatCode>
                  <c:ptCount val="6"/>
                  <c:pt idx="0">
                    <c:v>0.98317230319907734</c:v>
                  </c:pt>
                  <c:pt idx="1">
                    <c:v>0.57795136281332338</c:v>
                  </c:pt>
                  <c:pt idx="2">
                    <c:v>0.87818151755646623</c:v>
                  </c:pt>
                  <c:pt idx="3">
                    <c:v>0.84964698551810347</c:v>
                  </c:pt>
                  <c:pt idx="4">
                    <c:v>1.0517577879171827</c:v>
                  </c:pt>
                  <c:pt idx="5">
                    <c:v>0.67849301969716524</c:v>
                  </c:pt>
                </c:numCache>
              </c:numRef>
            </c:plus>
            <c:minus>
              <c:numRef>
                <c:f>'Figure 7'!$F$14:$F$19</c:f>
                <c:numCache>
                  <c:formatCode>General</c:formatCode>
                  <c:ptCount val="6"/>
                  <c:pt idx="0">
                    <c:v>0.98317230319907734</c:v>
                  </c:pt>
                  <c:pt idx="1">
                    <c:v>0.57795136281332338</c:v>
                  </c:pt>
                  <c:pt idx="2">
                    <c:v>0.87818151755646623</c:v>
                  </c:pt>
                  <c:pt idx="3">
                    <c:v>0.84964698551810347</c:v>
                  </c:pt>
                  <c:pt idx="4">
                    <c:v>1.0517577879171827</c:v>
                  </c:pt>
                  <c:pt idx="5">
                    <c:v>0.67849301969716524</c:v>
                  </c:pt>
                </c:numCache>
              </c:numRef>
            </c:minus>
          </c:errBars>
          <c:cat>
            <c:strRef>
              <c:f>'Figure 4'!$H$14:$H$19</c:f>
              <c:strCache>
                <c:ptCount val="6"/>
                <c:pt idx="0">
                  <c:v>Lake MI 1</c:v>
                </c:pt>
                <c:pt idx="1">
                  <c:v>Lake MI 2</c:v>
                </c:pt>
                <c:pt idx="2">
                  <c:v>Lake MI 3</c:v>
                </c:pt>
                <c:pt idx="3">
                  <c:v>Lake MI 4</c:v>
                </c:pt>
                <c:pt idx="4">
                  <c:v>Lake MI 5</c:v>
                </c:pt>
                <c:pt idx="5">
                  <c:v>Lake MI 6</c:v>
                </c:pt>
              </c:strCache>
            </c:strRef>
          </c:cat>
          <c:val>
            <c:numRef>
              <c:f>'Figure 7'!$K$14:$K$19</c:f>
              <c:numCache>
                <c:formatCode>General</c:formatCode>
                <c:ptCount val="6"/>
                <c:pt idx="0">
                  <c:v>0.96444444444444466</c:v>
                </c:pt>
                <c:pt idx="1">
                  <c:v>0.3455555555555555</c:v>
                </c:pt>
                <c:pt idx="2">
                  <c:v>0.57444444444444442</c:v>
                </c:pt>
                <c:pt idx="3">
                  <c:v>0.93000000000000016</c:v>
                </c:pt>
                <c:pt idx="4">
                  <c:v>0.64222222222222258</c:v>
                </c:pt>
                <c:pt idx="5">
                  <c:v>0.43555555555555536</c:v>
                </c:pt>
              </c:numCache>
            </c:numRef>
          </c:val>
        </c:ser>
        <c:axId val="77166848"/>
        <c:axId val="77185024"/>
      </c:barChart>
      <c:catAx>
        <c:axId val="77166848"/>
        <c:scaling>
          <c:orientation val="minMax"/>
        </c:scaling>
        <c:axPos val="b"/>
        <c:tickLblPos val="nextTo"/>
        <c:crossAx val="77185024"/>
        <c:crosses val="autoZero"/>
        <c:auto val="1"/>
        <c:lblAlgn val="ctr"/>
        <c:lblOffset val="100"/>
      </c:catAx>
      <c:valAx>
        <c:axId val="77185024"/>
        <c:scaling>
          <c:orientation val="minMax"/>
          <c:max val="2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Bottom DO - Surface DO (mg/L)</a:t>
                </a:r>
              </a:p>
              <a:p>
                <a:pPr>
                  <a:defRPr/>
                </a:pPr>
                <a:r>
                  <a:rPr lang="en-US" baseline="0"/>
                  <a:t>Mean </a:t>
                </a:r>
                <a:r>
                  <a:rPr lang="en-US" u="sng" baseline="0"/>
                  <a:t>+</a:t>
                </a:r>
                <a:r>
                  <a:rPr lang="en-US" i="0" u="none" baseline="0"/>
                  <a:t> SD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77166848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5697462817147873"/>
          <c:y val="5.1400554097404488E-2"/>
          <c:w val="0.80888735783027121"/>
          <c:h val="0.8326195683872849"/>
        </c:manualLayout>
      </c:layout>
      <c:barChart>
        <c:barDir val="col"/>
        <c:grouping val="clustered"/>
        <c:ser>
          <c:idx val="2"/>
          <c:order val="0"/>
          <c:spPr>
            <a:ln w="28575">
              <a:noFill/>
            </a:ln>
          </c:spPr>
          <c:errBars>
            <c:errBarType val="both"/>
            <c:errValType val="cust"/>
            <c:plus>
              <c:numRef>
                <c:f>'Figure 8'!$F$14:$F$19</c:f>
                <c:numCache>
                  <c:formatCode>General</c:formatCode>
                  <c:ptCount val="6"/>
                  <c:pt idx="0">
                    <c:v>1.0912263743146724</c:v>
                  </c:pt>
                  <c:pt idx="1">
                    <c:v>1.0087492255263444</c:v>
                  </c:pt>
                  <c:pt idx="2">
                    <c:v>1.2193418078801421</c:v>
                  </c:pt>
                  <c:pt idx="3">
                    <c:v>1.0759182125050157</c:v>
                  </c:pt>
                  <c:pt idx="4">
                    <c:v>1.1450000000000127</c:v>
                  </c:pt>
                  <c:pt idx="5">
                    <c:v>1.0492973839669946</c:v>
                  </c:pt>
                </c:numCache>
              </c:numRef>
            </c:plus>
            <c:minus>
              <c:numRef>
                <c:f>'Figure 8'!$F$14:$F$19</c:f>
                <c:numCache>
                  <c:formatCode>General</c:formatCode>
                  <c:ptCount val="6"/>
                  <c:pt idx="0">
                    <c:v>1.0912263743146724</c:v>
                  </c:pt>
                  <c:pt idx="1">
                    <c:v>1.0087492255263444</c:v>
                  </c:pt>
                  <c:pt idx="2">
                    <c:v>1.2193418078801421</c:v>
                  </c:pt>
                  <c:pt idx="3">
                    <c:v>1.0759182125050157</c:v>
                  </c:pt>
                  <c:pt idx="4">
                    <c:v>1.1450000000000127</c:v>
                  </c:pt>
                  <c:pt idx="5">
                    <c:v>1.0492973839669946</c:v>
                  </c:pt>
                </c:numCache>
              </c:numRef>
            </c:minus>
          </c:errBars>
          <c:cat>
            <c:strRef>
              <c:f>'Figure 8'!$H$14:$H$19</c:f>
              <c:strCache>
                <c:ptCount val="6"/>
                <c:pt idx="0">
                  <c:v>Lake MI 1</c:v>
                </c:pt>
                <c:pt idx="1">
                  <c:v>Lake MI 2</c:v>
                </c:pt>
                <c:pt idx="2">
                  <c:v>Lake MI 3</c:v>
                </c:pt>
                <c:pt idx="3">
                  <c:v>Lake MI 4</c:v>
                </c:pt>
                <c:pt idx="4">
                  <c:v>Lake MI 5</c:v>
                </c:pt>
                <c:pt idx="5">
                  <c:v>Lake MI 6</c:v>
                </c:pt>
              </c:strCache>
            </c:strRef>
          </c:cat>
          <c:val>
            <c:numRef>
              <c:f>'Figure 8'!$K$14:$K$19</c:f>
              <c:numCache>
                <c:formatCode>General</c:formatCode>
                <c:ptCount val="6"/>
                <c:pt idx="0">
                  <c:v>9.5933333333333355</c:v>
                </c:pt>
                <c:pt idx="1">
                  <c:v>9.6100000000000012</c:v>
                </c:pt>
                <c:pt idx="2">
                  <c:v>9.7577777777777808</c:v>
                </c:pt>
                <c:pt idx="3">
                  <c:v>9.64</c:v>
                </c:pt>
                <c:pt idx="4">
                  <c:v>9.6</c:v>
                </c:pt>
                <c:pt idx="5">
                  <c:v>9.5800000000000018</c:v>
                </c:pt>
              </c:numCache>
            </c:numRef>
          </c:val>
        </c:ser>
        <c:axId val="77411072"/>
        <c:axId val="77412608"/>
      </c:barChart>
      <c:catAx>
        <c:axId val="77411072"/>
        <c:scaling>
          <c:orientation val="minMax"/>
        </c:scaling>
        <c:axPos val="b"/>
        <c:numFmt formatCode="m/d/yyyy" sourceLinked="1"/>
        <c:tickLblPos val="nextTo"/>
        <c:crossAx val="77412608"/>
        <c:crosses val="autoZero"/>
        <c:auto val="1"/>
        <c:lblAlgn val="ctr"/>
        <c:lblOffset val="100"/>
      </c:catAx>
      <c:valAx>
        <c:axId val="77412608"/>
        <c:scaling>
          <c:orientation val="minMax"/>
          <c:min val="8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aseline="0"/>
                  <a:t>S</a:t>
                </a:r>
                <a:r>
                  <a:rPr lang="en-US" sz="1200"/>
                  <a:t>urface</a:t>
                </a:r>
                <a:r>
                  <a:rPr lang="en-US" sz="1200" baseline="0"/>
                  <a:t> DO (mg/L</a:t>
                </a:r>
                <a:r>
                  <a:rPr lang="en-US" baseline="0"/>
                  <a:t>)</a:t>
                </a:r>
              </a:p>
              <a:p>
                <a:pPr>
                  <a:defRPr/>
                </a:pPr>
                <a:r>
                  <a:rPr lang="en-US" baseline="0"/>
                  <a:t>Mean </a:t>
                </a:r>
                <a:r>
                  <a:rPr lang="en-US" u="sng" baseline="0"/>
                  <a:t>+ SD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77411072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Turbidity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6.0071133405974385E-2"/>
          <c:y val="3.2570644379114187E-2"/>
          <c:w val="0.67857034189264132"/>
          <c:h val="0.78810670915727932"/>
        </c:manualLayout>
      </c:layout>
      <c:lineChart>
        <c:grouping val="standard"/>
        <c:ser>
          <c:idx val="0"/>
          <c:order val="0"/>
          <c:tx>
            <c:strRef>
              <c:f>'Table 3'!$B$3:$D$3</c:f>
              <c:strCache>
                <c:ptCount val="1"/>
                <c:pt idx="0">
                  <c:v>Station 1R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3'!$D$5:$D$13</c:f>
              <c:numCache>
                <c:formatCode>0.00</c:formatCode>
                <c:ptCount val="9"/>
                <c:pt idx="0">
                  <c:v>0.33</c:v>
                </c:pt>
                <c:pt idx="1">
                  <c:v>0.49</c:v>
                </c:pt>
                <c:pt idx="2">
                  <c:v>0.13500000000000001</c:v>
                </c:pt>
                <c:pt idx="3">
                  <c:v>0.27</c:v>
                </c:pt>
                <c:pt idx="4">
                  <c:v>0.30000000000000004</c:v>
                </c:pt>
                <c:pt idx="5">
                  <c:v>0.54500000000000004</c:v>
                </c:pt>
                <c:pt idx="6">
                  <c:v>0.32</c:v>
                </c:pt>
                <c:pt idx="7">
                  <c:v>0.14500000000000002</c:v>
                </c:pt>
                <c:pt idx="8">
                  <c:v>0.59000000000000008</c:v>
                </c:pt>
              </c:numCache>
            </c:numRef>
          </c:val>
        </c:ser>
        <c:ser>
          <c:idx val="1"/>
          <c:order val="1"/>
          <c:tx>
            <c:strRef>
              <c:f>'Table 3'!$G$3:$I$3</c:f>
              <c:strCache>
                <c:ptCount val="1"/>
                <c:pt idx="0">
                  <c:v>Station 2R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3'!$I$5:$I$13</c:f>
              <c:numCache>
                <c:formatCode>0.00</c:formatCode>
                <c:ptCount val="9"/>
                <c:pt idx="0">
                  <c:v>0.21500000000000002</c:v>
                </c:pt>
                <c:pt idx="1">
                  <c:v>0.41000000000000003</c:v>
                </c:pt>
                <c:pt idx="2">
                  <c:v>0.42</c:v>
                </c:pt>
                <c:pt idx="3">
                  <c:v>0.40500000000000003</c:v>
                </c:pt>
                <c:pt idx="4">
                  <c:v>0.26500000000000001</c:v>
                </c:pt>
                <c:pt idx="5">
                  <c:v>0.33999999999999997</c:v>
                </c:pt>
                <c:pt idx="6">
                  <c:v>0.2</c:v>
                </c:pt>
                <c:pt idx="7">
                  <c:v>0.21</c:v>
                </c:pt>
                <c:pt idx="8">
                  <c:v>0.23500000000000001</c:v>
                </c:pt>
              </c:numCache>
            </c:numRef>
          </c:val>
        </c:ser>
        <c:ser>
          <c:idx val="2"/>
          <c:order val="2"/>
          <c:tx>
            <c:strRef>
              <c:f>'Table 3'!$L$3:$N$3</c:f>
              <c:strCache>
                <c:ptCount val="1"/>
                <c:pt idx="0">
                  <c:v>Station 3R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3'!$N$5:$N$13</c:f>
              <c:numCache>
                <c:formatCode>0.00</c:formatCode>
                <c:ptCount val="9"/>
                <c:pt idx="0">
                  <c:v>0.18</c:v>
                </c:pt>
                <c:pt idx="1">
                  <c:v>0.24</c:v>
                </c:pt>
                <c:pt idx="2">
                  <c:v>0.33</c:v>
                </c:pt>
                <c:pt idx="3">
                  <c:v>0.39500000000000002</c:v>
                </c:pt>
                <c:pt idx="4">
                  <c:v>0.19500000000000001</c:v>
                </c:pt>
                <c:pt idx="5">
                  <c:v>0.23499999999999999</c:v>
                </c:pt>
                <c:pt idx="6">
                  <c:v>0.26500000000000001</c:v>
                </c:pt>
                <c:pt idx="7">
                  <c:v>0.22999999999999998</c:v>
                </c:pt>
                <c:pt idx="8">
                  <c:v>0.21500000000000002</c:v>
                </c:pt>
              </c:numCache>
            </c:numRef>
          </c:val>
        </c:ser>
        <c:ser>
          <c:idx val="3"/>
          <c:order val="3"/>
          <c:tx>
            <c:strRef>
              <c:f>'Table 3'!$B$16:$D$16</c:f>
              <c:strCache>
                <c:ptCount val="1"/>
                <c:pt idx="0">
                  <c:v>Lake Michigan Station 1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3'!$D$18:$D$26</c:f>
              <c:numCache>
                <c:formatCode>0.00</c:formatCode>
                <c:ptCount val="9"/>
                <c:pt idx="0">
                  <c:v>0.24</c:v>
                </c:pt>
                <c:pt idx="1">
                  <c:v>0.15</c:v>
                </c:pt>
                <c:pt idx="2">
                  <c:v>0.32</c:v>
                </c:pt>
                <c:pt idx="3">
                  <c:v>0.28000000000000003</c:v>
                </c:pt>
                <c:pt idx="4">
                  <c:v>0.22000000000000003</c:v>
                </c:pt>
                <c:pt idx="5">
                  <c:v>0.33</c:v>
                </c:pt>
                <c:pt idx="6">
                  <c:v>0.17499999999999999</c:v>
                </c:pt>
                <c:pt idx="7">
                  <c:v>0.33</c:v>
                </c:pt>
                <c:pt idx="8">
                  <c:v>0.19500000000000001</c:v>
                </c:pt>
              </c:numCache>
            </c:numRef>
          </c:val>
        </c:ser>
        <c:ser>
          <c:idx val="4"/>
          <c:order val="4"/>
          <c:tx>
            <c:strRef>
              <c:f>'Table 3'!$G$16:$I$16</c:f>
              <c:strCache>
                <c:ptCount val="1"/>
                <c:pt idx="0">
                  <c:v>Lake Michigan Station 2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3'!$I$18:$I$26</c:f>
              <c:numCache>
                <c:formatCode>0.00</c:formatCode>
                <c:ptCount val="9"/>
                <c:pt idx="0">
                  <c:v>0.16</c:v>
                </c:pt>
                <c:pt idx="1">
                  <c:v>0.2</c:v>
                </c:pt>
                <c:pt idx="2">
                  <c:v>0.17499999999999999</c:v>
                </c:pt>
                <c:pt idx="3">
                  <c:v>0.72</c:v>
                </c:pt>
                <c:pt idx="4">
                  <c:v>0.2</c:v>
                </c:pt>
                <c:pt idx="5">
                  <c:v>0.22</c:v>
                </c:pt>
                <c:pt idx="6">
                  <c:v>0.33999999999999997</c:v>
                </c:pt>
                <c:pt idx="7">
                  <c:v>0.27</c:v>
                </c:pt>
                <c:pt idx="8">
                  <c:v>0.26500000000000001</c:v>
                </c:pt>
              </c:numCache>
            </c:numRef>
          </c:val>
        </c:ser>
        <c:ser>
          <c:idx val="5"/>
          <c:order val="5"/>
          <c:tx>
            <c:strRef>
              <c:f>'Table 3'!$L$16:$N$16</c:f>
              <c:strCache>
                <c:ptCount val="1"/>
                <c:pt idx="0">
                  <c:v>Lake Michigan Station 3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3'!$N$18:$N$26</c:f>
              <c:numCache>
                <c:formatCode>0.00</c:formatCode>
                <c:ptCount val="9"/>
                <c:pt idx="0">
                  <c:v>0.34499999999999997</c:v>
                </c:pt>
                <c:pt idx="1">
                  <c:v>0.20499999999999999</c:v>
                </c:pt>
                <c:pt idx="2">
                  <c:v>0.41</c:v>
                </c:pt>
                <c:pt idx="3">
                  <c:v>0.39500000000000002</c:v>
                </c:pt>
                <c:pt idx="4">
                  <c:v>0.3</c:v>
                </c:pt>
                <c:pt idx="5">
                  <c:v>0.28000000000000003</c:v>
                </c:pt>
                <c:pt idx="6">
                  <c:v>0.17499999999999999</c:v>
                </c:pt>
                <c:pt idx="7">
                  <c:v>0.17499999999999999</c:v>
                </c:pt>
                <c:pt idx="8">
                  <c:v>0.245</c:v>
                </c:pt>
              </c:numCache>
            </c:numRef>
          </c:val>
        </c:ser>
        <c:ser>
          <c:idx val="6"/>
          <c:order val="6"/>
          <c:tx>
            <c:strRef>
              <c:f>'Table 3'!$B$29:$D$29</c:f>
              <c:strCache>
                <c:ptCount val="1"/>
                <c:pt idx="0">
                  <c:v>Lake Michigan Station 4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3'!$D$31:$D$39</c:f>
              <c:numCache>
                <c:formatCode>0.00</c:formatCode>
                <c:ptCount val="9"/>
                <c:pt idx="0">
                  <c:v>0.14000000000000001</c:v>
                </c:pt>
                <c:pt idx="1">
                  <c:v>0.30000000000000004</c:v>
                </c:pt>
                <c:pt idx="2">
                  <c:v>0.35</c:v>
                </c:pt>
                <c:pt idx="3">
                  <c:v>0.25</c:v>
                </c:pt>
                <c:pt idx="4">
                  <c:v>0.20500000000000002</c:v>
                </c:pt>
                <c:pt idx="5">
                  <c:v>0.37</c:v>
                </c:pt>
                <c:pt idx="6">
                  <c:v>0.14500000000000002</c:v>
                </c:pt>
                <c:pt idx="7">
                  <c:v>0.115</c:v>
                </c:pt>
                <c:pt idx="8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'Table 3'!$G$29:$I$29</c:f>
              <c:strCache>
                <c:ptCount val="1"/>
                <c:pt idx="0">
                  <c:v>Lake Michigan Station 5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3'!$I$31:$I$39</c:f>
              <c:numCache>
                <c:formatCode>0.00</c:formatCode>
                <c:ptCount val="9"/>
                <c:pt idx="0">
                  <c:v>0.155</c:v>
                </c:pt>
                <c:pt idx="1">
                  <c:v>0.29000000000000004</c:v>
                </c:pt>
                <c:pt idx="2">
                  <c:v>0.28499999999999998</c:v>
                </c:pt>
                <c:pt idx="3">
                  <c:v>0.245</c:v>
                </c:pt>
                <c:pt idx="4">
                  <c:v>0.155</c:v>
                </c:pt>
                <c:pt idx="5">
                  <c:v>0.28500000000000003</c:v>
                </c:pt>
                <c:pt idx="6">
                  <c:v>0.20500000000000002</c:v>
                </c:pt>
                <c:pt idx="7">
                  <c:v>0.22</c:v>
                </c:pt>
                <c:pt idx="8">
                  <c:v>0.27500000000000002</c:v>
                </c:pt>
              </c:numCache>
            </c:numRef>
          </c:val>
        </c:ser>
        <c:ser>
          <c:idx val="10"/>
          <c:order val="8"/>
          <c:tx>
            <c:strRef>
              <c:f>'Table 3'!$L$29:$N$29</c:f>
              <c:strCache>
                <c:ptCount val="1"/>
                <c:pt idx="0">
                  <c:v>Lake Michigan Station 6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3'!$N$31:$N$39</c:f>
              <c:numCache>
                <c:formatCode>0.00</c:formatCode>
                <c:ptCount val="9"/>
                <c:pt idx="0">
                  <c:v>0.215</c:v>
                </c:pt>
                <c:pt idx="1">
                  <c:v>0.185</c:v>
                </c:pt>
                <c:pt idx="2">
                  <c:v>0.35</c:v>
                </c:pt>
                <c:pt idx="3">
                  <c:v>0.29499999999999998</c:v>
                </c:pt>
                <c:pt idx="4">
                  <c:v>0.19</c:v>
                </c:pt>
                <c:pt idx="5">
                  <c:v>0.35499999999999998</c:v>
                </c:pt>
                <c:pt idx="6">
                  <c:v>0.26</c:v>
                </c:pt>
                <c:pt idx="7">
                  <c:v>0.23500000000000001</c:v>
                </c:pt>
                <c:pt idx="8">
                  <c:v>0.32</c:v>
                </c:pt>
              </c:numCache>
            </c:numRef>
          </c:val>
        </c:ser>
        <c:marker val="1"/>
        <c:axId val="77368704"/>
        <c:axId val="77382784"/>
      </c:lineChart>
      <c:catAx>
        <c:axId val="77368704"/>
        <c:scaling>
          <c:orientation val="minMax"/>
        </c:scaling>
        <c:axPos val="b"/>
        <c:numFmt formatCode="m/d/yyyy" sourceLinked="1"/>
        <c:tickLblPos val="nextTo"/>
        <c:crossAx val="77382784"/>
        <c:crosses val="autoZero"/>
        <c:lblAlgn val="ctr"/>
        <c:lblOffset val="100"/>
        <c:noMultiLvlLbl val="1"/>
      </c:catAx>
      <c:valAx>
        <c:axId val="77382784"/>
        <c:scaling>
          <c:orientation val="minMax"/>
        </c:scaling>
        <c:axPos val="l"/>
        <c:majorGridlines/>
        <c:numFmt formatCode="0.00" sourceLinked="1"/>
        <c:tickLblPos val="nextTo"/>
        <c:crossAx val="7736870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DO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5.6589845329386046E-2"/>
          <c:y val="3.2570644379114187E-2"/>
          <c:w val="0.67857034189264132"/>
          <c:h val="0.78810670915727932"/>
        </c:manualLayout>
      </c:layout>
      <c:lineChart>
        <c:grouping val="standard"/>
        <c:ser>
          <c:idx val="0"/>
          <c:order val="0"/>
          <c:tx>
            <c:strRef>
              <c:f>'Table 3'!$B$3:$D$3</c:f>
              <c:strCache>
                <c:ptCount val="1"/>
                <c:pt idx="0">
                  <c:v>Station 1R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3'!$B$5:$B$13</c:f>
              <c:numCache>
                <c:formatCode>0.00</c:formatCode>
                <c:ptCount val="9"/>
                <c:pt idx="0">
                  <c:v>11.32344827586207</c:v>
                </c:pt>
                <c:pt idx="1">
                  <c:v>9.9818181818181824</c:v>
                </c:pt>
                <c:pt idx="2">
                  <c:v>10.155714285714286</c:v>
                </c:pt>
                <c:pt idx="3">
                  <c:v>8.7054545454545433</c:v>
                </c:pt>
                <c:pt idx="4">
                  <c:v>9.0028571428571436</c:v>
                </c:pt>
                <c:pt idx="5">
                  <c:v>8.5213636363636347</c:v>
                </c:pt>
                <c:pt idx="6">
                  <c:v>9.2066666666666652</c:v>
                </c:pt>
                <c:pt idx="7">
                  <c:v>9.1950000000000003</c:v>
                </c:pt>
                <c:pt idx="8">
                  <c:v>8.7214999999999989</c:v>
                </c:pt>
              </c:numCache>
            </c:numRef>
          </c:val>
        </c:ser>
        <c:ser>
          <c:idx val="1"/>
          <c:order val="1"/>
          <c:tx>
            <c:strRef>
              <c:f>'Table 3'!$G$3:$I$3</c:f>
              <c:strCache>
                <c:ptCount val="1"/>
                <c:pt idx="0">
                  <c:v>Station 2R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3'!$G$5:$G$13</c:f>
              <c:numCache>
                <c:formatCode>0.00</c:formatCode>
                <c:ptCount val="9"/>
                <c:pt idx="0">
                  <c:v>11.307500000000001</c:v>
                </c:pt>
                <c:pt idx="1">
                  <c:v>9.954545454545455</c:v>
                </c:pt>
                <c:pt idx="2">
                  <c:v>10.26611111111111</c:v>
                </c:pt>
                <c:pt idx="3">
                  <c:v>8.6309090909090909</c:v>
                </c:pt>
                <c:pt idx="4">
                  <c:v>9.0188888888888883</c:v>
                </c:pt>
                <c:pt idx="5">
                  <c:v>8.6647619047619031</c:v>
                </c:pt>
                <c:pt idx="6">
                  <c:v>9.1299999999999972</c:v>
                </c:pt>
                <c:pt idx="7">
                  <c:v>9.1770588235294124</c:v>
                </c:pt>
                <c:pt idx="8">
                  <c:v>8.6157894736842096</c:v>
                </c:pt>
              </c:numCache>
            </c:numRef>
          </c:val>
        </c:ser>
        <c:ser>
          <c:idx val="2"/>
          <c:order val="2"/>
          <c:tx>
            <c:strRef>
              <c:f>'Table 3'!$L$3:$N$3</c:f>
              <c:strCache>
                <c:ptCount val="1"/>
                <c:pt idx="0">
                  <c:v>Station 3R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3'!$L$5:$L$13</c:f>
              <c:numCache>
                <c:formatCode>0.00</c:formatCode>
                <c:ptCount val="9"/>
                <c:pt idx="0">
                  <c:v>11.336060606060606</c:v>
                </c:pt>
                <c:pt idx="1">
                  <c:v>9.9857142857142893</c:v>
                </c:pt>
                <c:pt idx="2">
                  <c:v>10.282272727272726</c:v>
                </c:pt>
                <c:pt idx="3">
                  <c:v>8.9346428571428582</c:v>
                </c:pt>
                <c:pt idx="4">
                  <c:v>9.0112121212121234</c:v>
                </c:pt>
                <c:pt idx="5">
                  <c:v>8.6091666666666669</c:v>
                </c:pt>
                <c:pt idx="6">
                  <c:v>9.0380000000000003</c:v>
                </c:pt>
                <c:pt idx="7">
                  <c:v>9.1095454545454526</c:v>
                </c:pt>
                <c:pt idx="8">
                  <c:v>8.5837500000000002</c:v>
                </c:pt>
              </c:numCache>
            </c:numRef>
          </c:val>
        </c:ser>
        <c:ser>
          <c:idx val="3"/>
          <c:order val="3"/>
          <c:tx>
            <c:strRef>
              <c:f>'Table 3'!$B$16:$D$16</c:f>
              <c:strCache>
                <c:ptCount val="1"/>
                <c:pt idx="0">
                  <c:v>Lake Michigan Station 1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3'!$B$18:$B$26</c:f>
              <c:numCache>
                <c:formatCode>0.00</c:formatCode>
                <c:ptCount val="9"/>
                <c:pt idx="0">
                  <c:v>12.032307692307693</c:v>
                </c:pt>
                <c:pt idx="1">
                  <c:v>11.426666666666669</c:v>
                </c:pt>
                <c:pt idx="2">
                  <c:v>10.985000000000001</c:v>
                </c:pt>
                <c:pt idx="3">
                  <c:v>9.4328571428571433</c:v>
                </c:pt>
                <c:pt idx="4">
                  <c:v>8.9914285714285729</c:v>
                </c:pt>
                <c:pt idx="5">
                  <c:v>9.1220000000000017</c:v>
                </c:pt>
                <c:pt idx="6">
                  <c:v>8.979375000000001</c:v>
                </c:pt>
                <c:pt idx="7">
                  <c:v>9.3257142857142856</c:v>
                </c:pt>
                <c:pt idx="8">
                  <c:v>9.0186666666666664</c:v>
                </c:pt>
              </c:numCache>
            </c:numRef>
          </c:val>
        </c:ser>
        <c:ser>
          <c:idx val="4"/>
          <c:order val="4"/>
          <c:tx>
            <c:strRef>
              <c:f>'Table 3'!$G$16:$I$16</c:f>
              <c:strCache>
                <c:ptCount val="1"/>
                <c:pt idx="0">
                  <c:v>Lake Michigan Station 2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3'!$G$18:$G$26</c:f>
              <c:numCache>
                <c:formatCode>0.00</c:formatCode>
                <c:ptCount val="9"/>
                <c:pt idx="0">
                  <c:v>12.011666666666668</c:v>
                </c:pt>
                <c:pt idx="1">
                  <c:v>11.214285714285714</c:v>
                </c:pt>
                <c:pt idx="2">
                  <c:v>9.9224999999999994</c:v>
                </c:pt>
                <c:pt idx="3">
                  <c:v>9.3099999999999987</c:v>
                </c:pt>
                <c:pt idx="4">
                  <c:v>8.4899999999999984</c:v>
                </c:pt>
                <c:pt idx="5">
                  <c:v>8.8657142857142865</c:v>
                </c:pt>
                <c:pt idx="6">
                  <c:v>8.8428571428571434</c:v>
                </c:pt>
                <c:pt idx="7">
                  <c:v>9.5585714285714278</c:v>
                </c:pt>
                <c:pt idx="8">
                  <c:v>9.0549999999999997</c:v>
                </c:pt>
              </c:numCache>
            </c:numRef>
          </c:val>
        </c:ser>
        <c:ser>
          <c:idx val="5"/>
          <c:order val="5"/>
          <c:tx>
            <c:strRef>
              <c:f>'Table 3'!$L$16:$N$16</c:f>
              <c:strCache>
                <c:ptCount val="1"/>
                <c:pt idx="0">
                  <c:v>Lake Michigan Station 3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3'!$L$18:$L$26</c:f>
              <c:numCache>
                <c:formatCode>0.00</c:formatCode>
                <c:ptCount val="9"/>
                <c:pt idx="0">
                  <c:v>11.86</c:v>
                </c:pt>
                <c:pt idx="1">
                  <c:v>11.549999999999999</c:v>
                </c:pt>
                <c:pt idx="2">
                  <c:v>10.654999999999999</c:v>
                </c:pt>
                <c:pt idx="3">
                  <c:v>9.3800000000000008</c:v>
                </c:pt>
                <c:pt idx="4">
                  <c:v>8.8433333333333319</c:v>
                </c:pt>
                <c:pt idx="5">
                  <c:v>8.8146153846153847</c:v>
                </c:pt>
                <c:pt idx="6">
                  <c:v>8.8661538461538463</c:v>
                </c:pt>
                <c:pt idx="7">
                  <c:v>9.5149999999999988</c:v>
                </c:pt>
                <c:pt idx="8">
                  <c:v>9.0224999999999991</c:v>
                </c:pt>
              </c:numCache>
            </c:numRef>
          </c:val>
        </c:ser>
        <c:ser>
          <c:idx val="6"/>
          <c:order val="6"/>
          <c:tx>
            <c:strRef>
              <c:f>'Table 3'!$B$29:$D$29</c:f>
              <c:strCache>
                <c:ptCount val="1"/>
                <c:pt idx="0">
                  <c:v>Lake Michigan Station 4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3'!$B$31:$B$39</c:f>
              <c:numCache>
                <c:formatCode>0.00</c:formatCode>
                <c:ptCount val="9"/>
                <c:pt idx="0">
                  <c:v>12.217894736842107</c:v>
                </c:pt>
                <c:pt idx="1">
                  <c:v>11.265000000000004</c:v>
                </c:pt>
                <c:pt idx="2">
                  <c:v>11.175714285714283</c:v>
                </c:pt>
                <c:pt idx="3">
                  <c:v>10.043809523809523</c:v>
                </c:pt>
                <c:pt idx="4">
                  <c:v>8.8740000000000006</c:v>
                </c:pt>
                <c:pt idx="5">
                  <c:v>9.4525000000000023</c:v>
                </c:pt>
                <c:pt idx="6">
                  <c:v>9.0424999999999986</c:v>
                </c:pt>
                <c:pt idx="7">
                  <c:v>9.3484999999999996</c:v>
                </c:pt>
                <c:pt idx="8">
                  <c:v>8.9930000000000003</c:v>
                </c:pt>
              </c:numCache>
            </c:numRef>
          </c:val>
        </c:ser>
        <c:ser>
          <c:idx val="7"/>
          <c:order val="7"/>
          <c:tx>
            <c:strRef>
              <c:f>'Table 3'!$G$29:$I$29</c:f>
              <c:strCache>
                <c:ptCount val="1"/>
                <c:pt idx="0">
                  <c:v>Lake Michigan Station 5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3'!$G$31:$G$39</c:f>
              <c:numCache>
                <c:formatCode>0.00</c:formatCode>
                <c:ptCount val="9"/>
                <c:pt idx="0">
                  <c:v>11.915000000000001</c:v>
                </c:pt>
                <c:pt idx="1">
                  <c:v>11.292307692307693</c:v>
                </c:pt>
                <c:pt idx="2">
                  <c:v>10.865833333333333</c:v>
                </c:pt>
                <c:pt idx="3">
                  <c:v>10.279166666666665</c:v>
                </c:pt>
                <c:pt idx="4">
                  <c:v>8.5458333333333325</c:v>
                </c:pt>
                <c:pt idx="5">
                  <c:v>8.6569230769230767</c:v>
                </c:pt>
                <c:pt idx="6">
                  <c:v>8.91</c:v>
                </c:pt>
                <c:pt idx="7">
                  <c:v>9.1558333333333319</c:v>
                </c:pt>
                <c:pt idx="8">
                  <c:v>8.8933333333333326</c:v>
                </c:pt>
              </c:numCache>
            </c:numRef>
          </c:val>
        </c:ser>
        <c:ser>
          <c:idx val="10"/>
          <c:order val="8"/>
          <c:tx>
            <c:strRef>
              <c:f>'Table 3'!$L$29:$N$29</c:f>
              <c:strCache>
                <c:ptCount val="1"/>
                <c:pt idx="0">
                  <c:v>Lake Michigan Station 6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3'!$L$31:$L$39</c:f>
              <c:numCache>
                <c:formatCode>0.00</c:formatCode>
                <c:ptCount val="9"/>
                <c:pt idx="0">
                  <c:v>11.42</c:v>
                </c:pt>
                <c:pt idx="1">
                  <c:v>11.87142857142857</c:v>
                </c:pt>
                <c:pt idx="2">
                  <c:v>10.203750000000001</c:v>
                </c:pt>
                <c:pt idx="3">
                  <c:v>9.83</c:v>
                </c:pt>
                <c:pt idx="4">
                  <c:v>8.3942857142857132</c:v>
                </c:pt>
                <c:pt idx="5">
                  <c:v>8.7950000000000017</c:v>
                </c:pt>
                <c:pt idx="6">
                  <c:v>8.9142857142857146</c:v>
                </c:pt>
                <c:pt idx="7">
                  <c:v>9.2628571428571433</c:v>
                </c:pt>
                <c:pt idx="8">
                  <c:v>9.02</c:v>
                </c:pt>
              </c:numCache>
            </c:numRef>
          </c:val>
        </c:ser>
        <c:marker val="1"/>
        <c:axId val="77552640"/>
        <c:axId val="77570816"/>
      </c:lineChart>
      <c:catAx>
        <c:axId val="77552640"/>
        <c:scaling>
          <c:orientation val="minMax"/>
        </c:scaling>
        <c:axPos val="b"/>
        <c:numFmt formatCode="m/d/yyyy" sourceLinked="1"/>
        <c:tickLblPos val="nextTo"/>
        <c:crossAx val="77570816"/>
        <c:crosses val="autoZero"/>
        <c:lblAlgn val="ctr"/>
        <c:lblOffset val="100"/>
        <c:noMultiLvlLbl val="1"/>
      </c:catAx>
      <c:valAx>
        <c:axId val="77570816"/>
        <c:scaling>
          <c:orientation val="minMax"/>
          <c:min val="8"/>
        </c:scaling>
        <c:axPos val="l"/>
        <c:majorGridlines/>
        <c:numFmt formatCode="0.00" sourceLinked="1"/>
        <c:tickLblPos val="nextTo"/>
        <c:crossAx val="775526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Temperature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5.6589845329386046E-2"/>
          <c:y val="3.2570644379114187E-2"/>
          <c:w val="0.67857034189264132"/>
          <c:h val="0.78810670915727932"/>
        </c:manualLayout>
      </c:layout>
      <c:lineChart>
        <c:grouping val="standard"/>
        <c:ser>
          <c:idx val="0"/>
          <c:order val="0"/>
          <c:tx>
            <c:strRef>
              <c:f>'Table 3'!$B$3:$D$3</c:f>
              <c:strCache>
                <c:ptCount val="1"/>
                <c:pt idx="0">
                  <c:v>Station 1R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3'!$C$5:$C$13</c:f>
              <c:numCache>
                <c:formatCode>0.00</c:formatCode>
                <c:ptCount val="9"/>
                <c:pt idx="0">
                  <c:v>11.392413793103445</c:v>
                </c:pt>
                <c:pt idx="1">
                  <c:v>14.145454545454545</c:v>
                </c:pt>
                <c:pt idx="2">
                  <c:v>17.725238095238097</c:v>
                </c:pt>
                <c:pt idx="3">
                  <c:v>15.189999999999996</c:v>
                </c:pt>
                <c:pt idx="4">
                  <c:v>17.665357142857143</c:v>
                </c:pt>
                <c:pt idx="5">
                  <c:v>21.091363636363642</c:v>
                </c:pt>
                <c:pt idx="6">
                  <c:v>16.440833333333337</c:v>
                </c:pt>
                <c:pt idx="7">
                  <c:v>14.79833333333333</c:v>
                </c:pt>
                <c:pt idx="8">
                  <c:v>16.417999999999999</c:v>
                </c:pt>
              </c:numCache>
            </c:numRef>
          </c:val>
        </c:ser>
        <c:ser>
          <c:idx val="1"/>
          <c:order val="1"/>
          <c:tx>
            <c:strRef>
              <c:f>'Table 3'!$G$3:$I$3</c:f>
              <c:strCache>
                <c:ptCount val="1"/>
                <c:pt idx="0">
                  <c:v>Station 2R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3'!$H$5:$H$13</c:f>
              <c:numCache>
                <c:formatCode>0.00</c:formatCode>
                <c:ptCount val="9"/>
                <c:pt idx="0">
                  <c:v>11.44142857142857</c:v>
                </c:pt>
                <c:pt idx="1">
                  <c:v>14.131818181818183</c:v>
                </c:pt>
                <c:pt idx="2">
                  <c:v>17.713888888888889</c:v>
                </c:pt>
                <c:pt idx="3">
                  <c:v>15.313181818181819</c:v>
                </c:pt>
                <c:pt idx="4">
                  <c:v>17.472592592592594</c:v>
                </c:pt>
                <c:pt idx="5">
                  <c:v>21.129523809523807</c:v>
                </c:pt>
                <c:pt idx="6">
                  <c:v>16.795454545454547</c:v>
                </c:pt>
                <c:pt idx="7">
                  <c:v>14.796470588235293</c:v>
                </c:pt>
                <c:pt idx="8">
                  <c:v>16.422631578947371</c:v>
                </c:pt>
              </c:numCache>
            </c:numRef>
          </c:val>
        </c:ser>
        <c:ser>
          <c:idx val="2"/>
          <c:order val="2"/>
          <c:tx>
            <c:strRef>
              <c:f>'Table 3'!$L$3:$N$3</c:f>
              <c:strCache>
                <c:ptCount val="1"/>
                <c:pt idx="0">
                  <c:v>Station 3R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3'!$M$5:$M$13</c:f>
              <c:numCache>
                <c:formatCode>0.00</c:formatCode>
                <c:ptCount val="9"/>
                <c:pt idx="0">
                  <c:v>11.528787878787881</c:v>
                </c:pt>
                <c:pt idx="1">
                  <c:v>13.642857142857141</c:v>
                </c:pt>
                <c:pt idx="2">
                  <c:v>17.391818181818181</c:v>
                </c:pt>
                <c:pt idx="3">
                  <c:v>15.128928571428572</c:v>
                </c:pt>
                <c:pt idx="4">
                  <c:v>17.153333333333332</c:v>
                </c:pt>
                <c:pt idx="5">
                  <c:v>21.141249999999996</c:v>
                </c:pt>
                <c:pt idx="6">
                  <c:v>16.808666666666664</c:v>
                </c:pt>
                <c:pt idx="7">
                  <c:v>14.762272727272727</c:v>
                </c:pt>
                <c:pt idx="8">
                  <c:v>16.459166666666679</c:v>
                </c:pt>
              </c:numCache>
            </c:numRef>
          </c:val>
        </c:ser>
        <c:ser>
          <c:idx val="3"/>
          <c:order val="3"/>
          <c:tx>
            <c:strRef>
              <c:f>'Table 3'!$B$16:$D$16</c:f>
              <c:strCache>
                <c:ptCount val="1"/>
                <c:pt idx="0">
                  <c:v>Lake Michigan Station 1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3'!$C$18:$C$26</c:f>
              <c:numCache>
                <c:formatCode>0.00</c:formatCode>
                <c:ptCount val="9"/>
                <c:pt idx="0">
                  <c:v>9.8261538461538454</c:v>
                </c:pt>
                <c:pt idx="1">
                  <c:v>7.5240000000000009</c:v>
                </c:pt>
                <c:pt idx="2">
                  <c:v>16.017857142857142</c:v>
                </c:pt>
                <c:pt idx="3">
                  <c:v>14.175714285714287</c:v>
                </c:pt>
                <c:pt idx="4">
                  <c:v>16.710714285714285</c:v>
                </c:pt>
                <c:pt idx="5">
                  <c:v>20.190000000000001</c:v>
                </c:pt>
                <c:pt idx="6">
                  <c:v>18.030624999999997</c:v>
                </c:pt>
                <c:pt idx="7">
                  <c:v>14.875714285714286</c:v>
                </c:pt>
                <c:pt idx="8">
                  <c:v>16.58666666666667</c:v>
                </c:pt>
              </c:numCache>
            </c:numRef>
          </c:val>
        </c:ser>
        <c:ser>
          <c:idx val="4"/>
          <c:order val="4"/>
          <c:tx>
            <c:strRef>
              <c:f>'Table 3'!$G$16:$I$16</c:f>
              <c:strCache>
                <c:ptCount val="1"/>
                <c:pt idx="0">
                  <c:v>Lake Michigan Station 2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3'!$H$18:$H$26</c:f>
              <c:numCache>
                <c:formatCode>0.00</c:formatCode>
                <c:ptCount val="9"/>
                <c:pt idx="0">
                  <c:v>12.049999999999999</c:v>
                </c:pt>
                <c:pt idx="1">
                  <c:v>6.9142857142857137</c:v>
                </c:pt>
                <c:pt idx="2">
                  <c:v>19.981249999999996</c:v>
                </c:pt>
                <c:pt idx="3">
                  <c:v>14.725714285714284</c:v>
                </c:pt>
                <c:pt idx="4">
                  <c:v>19.039999999999996</c:v>
                </c:pt>
                <c:pt idx="5">
                  <c:v>21.622857142857139</c:v>
                </c:pt>
                <c:pt idx="6">
                  <c:v>18.137142857142855</c:v>
                </c:pt>
                <c:pt idx="7">
                  <c:v>14.142857142857142</c:v>
                </c:pt>
                <c:pt idx="8">
                  <c:v>16.303333333333331</c:v>
                </c:pt>
              </c:numCache>
            </c:numRef>
          </c:val>
        </c:ser>
        <c:ser>
          <c:idx val="5"/>
          <c:order val="5"/>
          <c:tx>
            <c:strRef>
              <c:f>'Table 3'!$L$16:$N$16</c:f>
              <c:strCache>
                <c:ptCount val="1"/>
                <c:pt idx="0">
                  <c:v>Lake Michigan Station 3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3'!$M$18:$M$26</c:f>
              <c:numCache>
                <c:formatCode>0.00</c:formatCode>
                <c:ptCount val="9"/>
                <c:pt idx="0">
                  <c:v>11.235833333333334</c:v>
                </c:pt>
                <c:pt idx="1">
                  <c:v>7.3999999999999995</c:v>
                </c:pt>
                <c:pt idx="2">
                  <c:v>16.906666666666666</c:v>
                </c:pt>
                <c:pt idx="3">
                  <c:v>14.084166666666667</c:v>
                </c:pt>
                <c:pt idx="4">
                  <c:v>17.178333333333335</c:v>
                </c:pt>
                <c:pt idx="5">
                  <c:v>21.180769230769233</c:v>
                </c:pt>
                <c:pt idx="6">
                  <c:v>18.204615384615384</c:v>
                </c:pt>
                <c:pt idx="7">
                  <c:v>14.470833333333331</c:v>
                </c:pt>
                <c:pt idx="8">
                  <c:v>16.382499999999997</c:v>
                </c:pt>
              </c:numCache>
            </c:numRef>
          </c:val>
        </c:ser>
        <c:ser>
          <c:idx val="6"/>
          <c:order val="6"/>
          <c:tx>
            <c:strRef>
              <c:f>'Table 3'!$B$29:$D$29</c:f>
              <c:strCache>
                <c:ptCount val="1"/>
                <c:pt idx="0">
                  <c:v>Lake Michigan Station 4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3'!$C$31:$C$39</c:f>
              <c:numCache>
                <c:formatCode>0.00</c:formatCode>
                <c:ptCount val="9"/>
                <c:pt idx="0">
                  <c:v>9.0110526315789485</c:v>
                </c:pt>
                <c:pt idx="1">
                  <c:v>9.26</c:v>
                </c:pt>
                <c:pt idx="2">
                  <c:v>13.958571428571434</c:v>
                </c:pt>
                <c:pt idx="3">
                  <c:v>10.870000000000001</c:v>
                </c:pt>
                <c:pt idx="4">
                  <c:v>16.3065</c:v>
                </c:pt>
                <c:pt idx="5">
                  <c:v>18.886499999999998</c:v>
                </c:pt>
                <c:pt idx="6">
                  <c:v>17.978500000000004</c:v>
                </c:pt>
                <c:pt idx="7">
                  <c:v>14.791999999999998</c:v>
                </c:pt>
                <c:pt idx="8">
                  <c:v>16.658000000000001</c:v>
                </c:pt>
              </c:numCache>
            </c:numRef>
          </c:val>
        </c:ser>
        <c:ser>
          <c:idx val="7"/>
          <c:order val="7"/>
          <c:tx>
            <c:strRef>
              <c:f>'Table 3'!$G$29:$I$29</c:f>
              <c:strCache>
                <c:ptCount val="1"/>
                <c:pt idx="0">
                  <c:v>Lake Michigan Station 5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3'!$H$31:$H$39</c:f>
              <c:numCache>
                <c:formatCode>0.00</c:formatCode>
                <c:ptCount val="9"/>
                <c:pt idx="0">
                  <c:v>10.249999999999998</c:v>
                </c:pt>
                <c:pt idx="1">
                  <c:v>8.7923076923076913</c:v>
                </c:pt>
                <c:pt idx="2">
                  <c:v>15.586666666666668</c:v>
                </c:pt>
                <c:pt idx="3">
                  <c:v>10.596666666666666</c:v>
                </c:pt>
                <c:pt idx="4">
                  <c:v>18.764999999999997</c:v>
                </c:pt>
                <c:pt idx="5">
                  <c:v>21.099230769230772</c:v>
                </c:pt>
                <c:pt idx="6">
                  <c:v>18.089166666666667</c:v>
                </c:pt>
                <c:pt idx="7">
                  <c:v>15.385833333333336</c:v>
                </c:pt>
                <c:pt idx="8">
                  <c:v>16.326666666666672</c:v>
                </c:pt>
              </c:numCache>
            </c:numRef>
          </c:val>
        </c:ser>
        <c:ser>
          <c:idx val="10"/>
          <c:order val="8"/>
          <c:tx>
            <c:strRef>
              <c:f>'Table 3'!$L$29:$N$29</c:f>
              <c:strCache>
                <c:ptCount val="1"/>
                <c:pt idx="0">
                  <c:v>Lake Michigan Station 6</c:v>
                </c:pt>
              </c:strCache>
            </c:strRef>
          </c:tx>
          <c:marker>
            <c:symbol val="none"/>
          </c:marker>
          <c:cat>
            <c:numRef>
              <c:f>'Table 3'!$A$5:$A$13</c:f>
              <c:numCache>
                <c:formatCode>m/d/yyyy</c:formatCode>
                <c:ptCount val="9"/>
                <c:pt idx="0">
                  <c:v>41446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41499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3'!$M$31:$M$39</c:f>
              <c:numCache>
                <c:formatCode>0.00</c:formatCode>
                <c:ptCount val="9"/>
                <c:pt idx="0">
                  <c:v>11.59</c:v>
                </c:pt>
                <c:pt idx="1">
                  <c:v>7.4142857142857128</c:v>
                </c:pt>
                <c:pt idx="2">
                  <c:v>19.092499999999998</c:v>
                </c:pt>
                <c:pt idx="3">
                  <c:v>12.865714285714287</c:v>
                </c:pt>
                <c:pt idx="4">
                  <c:v>19.451428571428572</c:v>
                </c:pt>
                <c:pt idx="5">
                  <c:v>21.442500000000003</c:v>
                </c:pt>
                <c:pt idx="6">
                  <c:v>18.119999999999997</c:v>
                </c:pt>
                <c:pt idx="7">
                  <c:v>15.295714285714284</c:v>
                </c:pt>
                <c:pt idx="8">
                  <c:v>16.411428571428569</c:v>
                </c:pt>
              </c:numCache>
            </c:numRef>
          </c:val>
        </c:ser>
        <c:marker val="1"/>
        <c:axId val="77474816"/>
        <c:axId val="77484800"/>
      </c:lineChart>
      <c:catAx>
        <c:axId val="77474816"/>
        <c:scaling>
          <c:orientation val="minMax"/>
        </c:scaling>
        <c:axPos val="b"/>
        <c:numFmt formatCode="m/d/yyyy" sourceLinked="1"/>
        <c:tickLblPos val="nextTo"/>
        <c:crossAx val="77484800"/>
        <c:crosses val="autoZero"/>
        <c:lblAlgn val="ctr"/>
        <c:lblOffset val="100"/>
        <c:noMultiLvlLbl val="1"/>
      </c:catAx>
      <c:valAx>
        <c:axId val="77484800"/>
        <c:scaling>
          <c:orientation val="minMax"/>
        </c:scaling>
        <c:axPos val="l"/>
        <c:majorGridlines/>
        <c:numFmt formatCode="0.00" sourceLinked="1"/>
        <c:tickLblPos val="nextTo"/>
        <c:crossAx val="774748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'Table 4'!$B$3:$J$3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4'!$B$6:$J$6</c:f>
              <c:numCache>
                <c:formatCode>0.00</c:formatCode>
                <c:ptCount val="9"/>
                <c:pt idx="0">
                  <c:v>9.4986597938144381</c:v>
                </c:pt>
                <c:pt idx="1">
                  <c:v>9.4912972972972991</c:v>
                </c:pt>
                <c:pt idx="2">
                  <c:v>9.5024017467248925</c:v>
                </c:pt>
                <c:pt idx="3">
                  <c:v>9.8914615384615363</c:v>
                </c:pt>
                <c:pt idx="4">
                  <c:v>9.6733870967741939</c:v>
                </c:pt>
                <c:pt idx="5">
                  <c:v>9.8160000000000061</c:v>
                </c:pt>
                <c:pt idx="6">
                  <c:v>10.040110497237572</c:v>
                </c:pt>
                <c:pt idx="7">
                  <c:v>9.8374545454545448</c:v>
                </c:pt>
                <c:pt idx="8">
                  <c:v>9.7381538461538426</c:v>
                </c:pt>
              </c:numCache>
            </c:numRef>
          </c:val>
        </c:ser>
        <c:axId val="77681024"/>
        <c:axId val="77682560"/>
      </c:barChart>
      <c:catAx>
        <c:axId val="77681024"/>
        <c:scaling>
          <c:orientation val="minMax"/>
        </c:scaling>
        <c:axPos val="b"/>
        <c:tickLblPos val="nextTo"/>
        <c:crossAx val="77682560"/>
        <c:crosses val="autoZero"/>
        <c:auto val="1"/>
        <c:lblAlgn val="ctr"/>
        <c:lblOffset val="100"/>
      </c:catAx>
      <c:valAx>
        <c:axId val="776825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DO</a:t>
                </a:r>
                <a:endParaRPr lang="en-US"/>
              </a:p>
            </c:rich>
          </c:tx>
        </c:title>
        <c:numFmt formatCode="0.00" sourceLinked="1"/>
        <c:tickLblPos val="nextTo"/>
        <c:crossAx val="776810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'Table 5'!$A$6</c:f>
              <c:strCache>
                <c:ptCount val="1"/>
                <c:pt idx="0">
                  <c:v>Mean (°C)</c:v>
                </c:pt>
              </c:strCache>
            </c:strRef>
          </c:tx>
          <c:cat>
            <c:strRef>
              <c:f>'Table 5'!$B$3:$J$3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5'!$B$6:$J$6</c:f>
              <c:numCache>
                <c:formatCode>0.00</c:formatCode>
                <c:ptCount val="9"/>
                <c:pt idx="0">
                  <c:v>15.972422680412373</c:v>
                </c:pt>
                <c:pt idx="1">
                  <c:v>15.950270270270261</c:v>
                </c:pt>
                <c:pt idx="2">
                  <c:v>15.781877729257641</c:v>
                </c:pt>
                <c:pt idx="3">
                  <c:v>14.966615384615372</c:v>
                </c:pt>
                <c:pt idx="4">
                  <c:v>16.00080645161291</c:v>
                </c:pt>
                <c:pt idx="5">
                  <c:v>15.308272727272726</c:v>
                </c:pt>
                <c:pt idx="6">
                  <c:v>14.200220994475135</c:v>
                </c:pt>
                <c:pt idx="7">
                  <c:v>14.987181818181806</c:v>
                </c:pt>
                <c:pt idx="8">
                  <c:v>15.881846153846153</c:v>
                </c:pt>
              </c:numCache>
            </c:numRef>
          </c:val>
        </c:ser>
        <c:axId val="77772672"/>
        <c:axId val="77774208"/>
      </c:barChart>
      <c:catAx>
        <c:axId val="77772672"/>
        <c:scaling>
          <c:orientation val="minMax"/>
        </c:scaling>
        <c:axPos val="b"/>
        <c:tickLblPos val="nextTo"/>
        <c:crossAx val="77774208"/>
        <c:crosses val="autoZero"/>
        <c:auto val="1"/>
        <c:lblAlgn val="ctr"/>
        <c:lblOffset val="100"/>
      </c:catAx>
      <c:valAx>
        <c:axId val="77774208"/>
        <c:scaling>
          <c:orientation val="minMax"/>
        </c:scaling>
        <c:axPos val="l"/>
        <c:majorGridlines/>
        <c:numFmt formatCode="0.00" sourceLinked="1"/>
        <c:tickLblPos val="nextTo"/>
        <c:crossAx val="77772672"/>
        <c:crosses val="autoZero"/>
        <c:crossBetween val="between"/>
      </c:valAx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'Table 6, Fig 10'!$B$8:$J$8</c:f>
                <c:numCache>
                  <c:formatCode>General</c:formatCode>
                  <c:ptCount val="9"/>
                  <c:pt idx="0">
                    <c:v>0.21499125989226958</c:v>
                  </c:pt>
                  <c:pt idx="1">
                    <c:v>0.11752346449063862</c:v>
                  </c:pt>
                  <c:pt idx="2">
                    <c:v>7.5936419913510772E-2</c:v>
                  </c:pt>
                  <c:pt idx="3">
                    <c:v>9.6642999131058352E-2</c:v>
                  </c:pt>
                  <c:pt idx="4">
                    <c:v>0.17533161857060536</c:v>
                  </c:pt>
                  <c:pt idx="5">
                    <c:v>0.1417076065411943</c:v>
                  </c:pt>
                  <c:pt idx="6">
                    <c:v>9.6649761875486476E-2</c:v>
                  </c:pt>
                  <c:pt idx="7">
                    <c:v>7.2456883730947302E-2</c:v>
                  </c:pt>
                  <c:pt idx="8">
                    <c:v>7.6219926031078189E-2</c:v>
                  </c:pt>
                </c:numCache>
              </c:numRef>
            </c:plus>
            <c:minus>
              <c:numRef>
                <c:f>'Table 6, Fig 10'!$B$8:$J$8</c:f>
                <c:numCache>
                  <c:formatCode>General</c:formatCode>
                  <c:ptCount val="9"/>
                  <c:pt idx="0">
                    <c:v>0.21499125989226958</c:v>
                  </c:pt>
                  <c:pt idx="1">
                    <c:v>0.11752346449063862</c:v>
                  </c:pt>
                  <c:pt idx="2">
                    <c:v>7.5936419913510772E-2</c:v>
                  </c:pt>
                  <c:pt idx="3">
                    <c:v>9.6642999131058352E-2</c:v>
                  </c:pt>
                  <c:pt idx="4">
                    <c:v>0.17533161857060536</c:v>
                  </c:pt>
                  <c:pt idx="5">
                    <c:v>0.1417076065411943</c:v>
                  </c:pt>
                  <c:pt idx="6">
                    <c:v>9.6649761875486476E-2</c:v>
                  </c:pt>
                  <c:pt idx="7">
                    <c:v>7.2456883730947302E-2</c:v>
                  </c:pt>
                  <c:pt idx="8">
                    <c:v>7.6219926031078189E-2</c:v>
                  </c:pt>
                </c:numCache>
              </c:numRef>
            </c:minus>
          </c:errBars>
          <c:cat>
            <c:strRef>
              <c:f>'Table 6, Fig 10'!$B$3:$J$3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6, Fig 10'!$B$6:$J$6</c:f>
              <c:numCache>
                <c:formatCode>0.00</c:formatCode>
                <c:ptCount val="9"/>
                <c:pt idx="0">
                  <c:v>0.34722222222222221</c:v>
                </c:pt>
                <c:pt idx="1">
                  <c:v>0.3</c:v>
                </c:pt>
                <c:pt idx="2">
                  <c:v>0.25388888888888889</c:v>
                </c:pt>
                <c:pt idx="3">
                  <c:v>0.24888888888888891</c:v>
                </c:pt>
                <c:pt idx="4">
                  <c:v>0.28333333333333333</c:v>
                </c:pt>
                <c:pt idx="5">
                  <c:v>0.2811111111111112</c:v>
                </c:pt>
                <c:pt idx="6">
                  <c:v>0.23333333333333334</c:v>
                </c:pt>
                <c:pt idx="7">
                  <c:v>0.23499999999999999</c:v>
                </c:pt>
                <c:pt idx="8">
                  <c:v>0.26722222222222219</c:v>
                </c:pt>
              </c:numCache>
            </c:numRef>
          </c:val>
        </c:ser>
        <c:axId val="77622272"/>
        <c:axId val="77796096"/>
      </c:barChart>
      <c:catAx>
        <c:axId val="77622272"/>
        <c:scaling>
          <c:orientation val="minMax"/>
        </c:scaling>
        <c:axPos val="b"/>
        <c:tickLblPos val="nextTo"/>
        <c:crossAx val="77796096"/>
        <c:crosses val="autoZero"/>
        <c:auto val="1"/>
        <c:lblAlgn val="ctr"/>
        <c:lblOffset val="100"/>
      </c:catAx>
      <c:valAx>
        <c:axId val="777960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Turbidity (NTU)</a:t>
                </a:r>
              </a:p>
              <a:p>
                <a:pPr>
                  <a:defRPr/>
                </a:pPr>
                <a:r>
                  <a:rPr lang="en-US"/>
                  <a:t>Mean </a:t>
                </a:r>
                <a:r>
                  <a:rPr lang="en-US" u="sng"/>
                  <a:t>+</a:t>
                </a:r>
                <a:r>
                  <a:rPr lang="en-US" u="none"/>
                  <a:t> SD</a:t>
                </a:r>
                <a:endParaRPr lang="en-US"/>
              </a:p>
            </c:rich>
          </c:tx>
        </c:title>
        <c:numFmt formatCode="0.00" sourceLinked="1"/>
        <c:tickLblPos val="nextTo"/>
        <c:crossAx val="77622272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'Table 7, Figure 19'!$O$24</c:f>
              <c:strCache>
                <c:ptCount val="1"/>
                <c:pt idx="0">
                  <c:v>Dreissenidae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19'!$O$25:$O$33</c:f>
              <c:numCache>
                <c:formatCode>General</c:formatCode>
                <c:ptCount val="9"/>
                <c:pt idx="0">
                  <c:v>59</c:v>
                </c:pt>
                <c:pt idx="1">
                  <c:v>275</c:v>
                </c:pt>
                <c:pt idx="2">
                  <c:v>1150.5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108.5</c:v>
                </c:pt>
                <c:pt idx="7">
                  <c:v>0.5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7, Figure 19'!$P$24</c:f>
              <c:strCache>
                <c:ptCount val="1"/>
                <c:pt idx="0">
                  <c:v>Oligochaeta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19'!$P$25:$P$33</c:f>
              <c:numCache>
                <c:formatCode>General</c:formatCode>
                <c:ptCount val="9"/>
                <c:pt idx="0">
                  <c:v>41.5</c:v>
                </c:pt>
                <c:pt idx="1">
                  <c:v>309.5</c:v>
                </c:pt>
                <c:pt idx="2">
                  <c:v>162</c:v>
                </c:pt>
                <c:pt idx="3">
                  <c:v>35</c:v>
                </c:pt>
                <c:pt idx="4">
                  <c:v>9</c:v>
                </c:pt>
                <c:pt idx="5">
                  <c:v>26</c:v>
                </c:pt>
                <c:pt idx="6">
                  <c:v>23.5</c:v>
                </c:pt>
                <c:pt idx="7">
                  <c:v>108</c:v>
                </c:pt>
                <c:pt idx="8">
                  <c:v>9.5</c:v>
                </c:pt>
              </c:numCache>
            </c:numRef>
          </c:val>
        </c:ser>
        <c:ser>
          <c:idx val="2"/>
          <c:order val="2"/>
          <c:tx>
            <c:strRef>
              <c:f>'Table 7, Figure 19'!$Q$24</c:f>
              <c:strCache>
                <c:ptCount val="1"/>
                <c:pt idx="0">
                  <c:v>Chironomidae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19'!$Q$25:$Q$33</c:f>
              <c:numCache>
                <c:formatCode>General</c:formatCode>
                <c:ptCount val="9"/>
                <c:pt idx="0">
                  <c:v>11.5</c:v>
                </c:pt>
                <c:pt idx="1">
                  <c:v>37.5</c:v>
                </c:pt>
                <c:pt idx="2">
                  <c:v>23</c:v>
                </c:pt>
                <c:pt idx="3">
                  <c:v>75.5</c:v>
                </c:pt>
                <c:pt idx="4">
                  <c:v>19</c:v>
                </c:pt>
                <c:pt idx="5">
                  <c:v>43.5</c:v>
                </c:pt>
                <c:pt idx="6">
                  <c:v>3.5</c:v>
                </c:pt>
                <c:pt idx="7">
                  <c:v>37.5</c:v>
                </c:pt>
                <c:pt idx="8">
                  <c:v>18</c:v>
                </c:pt>
              </c:numCache>
            </c:numRef>
          </c:val>
        </c:ser>
        <c:ser>
          <c:idx val="3"/>
          <c:order val="3"/>
          <c:tx>
            <c:strRef>
              <c:f>'Table 7, Figure 19'!$R$24</c:f>
              <c:strCache>
                <c:ptCount val="1"/>
                <c:pt idx="0">
                  <c:v>Nemata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19'!$R$25:$R$33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37</c:v>
                </c:pt>
                <c:pt idx="4">
                  <c:v>0</c:v>
                </c:pt>
                <c:pt idx="5">
                  <c:v>6</c:v>
                </c:pt>
                <c:pt idx="6">
                  <c:v>3</c:v>
                </c:pt>
                <c:pt idx="7">
                  <c:v>12.5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strRef>
              <c:f>'Table 7, Figure 19'!$S$24</c:f>
              <c:strCache>
                <c:ptCount val="1"/>
                <c:pt idx="0">
                  <c:v>Hydracarina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19'!$S$25:$S$33</c:f>
              <c:numCache>
                <c:formatCode>General</c:formatCode>
                <c:ptCount val="9"/>
                <c:pt idx="0">
                  <c:v>1</c:v>
                </c:pt>
                <c:pt idx="1">
                  <c:v>0.5</c:v>
                </c:pt>
                <c:pt idx="2">
                  <c:v>0</c:v>
                </c:pt>
                <c:pt idx="3">
                  <c:v>2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ser>
          <c:idx val="5"/>
          <c:order val="5"/>
          <c:tx>
            <c:strRef>
              <c:f>'Table 7, Figure 19'!$T$24</c:f>
              <c:strCache>
                <c:ptCount val="1"/>
                <c:pt idx="0">
                  <c:v>Cladocera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19'!$T$25:$T$33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8.5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6"/>
          <c:tx>
            <c:strRef>
              <c:f>'Table 7, Figure 19'!$U$24</c:f>
              <c:strCache>
                <c:ptCount val="1"/>
                <c:pt idx="0">
                  <c:v>Ostracoda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19'!$U$25:$U$33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7"/>
          <c:tx>
            <c:strRef>
              <c:f>'Table 7, Figure 19'!$V$24</c:f>
              <c:strCache>
                <c:ptCount val="1"/>
                <c:pt idx="0">
                  <c:v>Pelecypoda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19'!$V$25:$V$33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8"/>
          <c:order val="8"/>
          <c:tx>
            <c:strRef>
              <c:f>'Table 7, Figure 19'!$W$24</c:f>
              <c:strCache>
                <c:ptCount val="1"/>
                <c:pt idx="0">
                  <c:v>Gastropoda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19'!$W$25:$W$33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'Table 7, Figure 19'!$X$24</c:f>
              <c:strCache>
                <c:ptCount val="1"/>
                <c:pt idx="0">
                  <c:v>Isopoda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19'!$X$25:$X$33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'Table 7, Figure 19'!$Y$24</c:f>
              <c:strCache>
                <c:ptCount val="1"/>
                <c:pt idx="0">
                  <c:v>Amphipoda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19'!$Y$25:$Y$33</c:f>
              <c:numCache>
                <c:formatCode>General</c:formatCode>
                <c:ptCount val="9"/>
                <c:pt idx="0">
                  <c:v>0.5</c:v>
                </c:pt>
                <c:pt idx="1">
                  <c:v>0.5</c:v>
                </c:pt>
                <c:pt idx="2">
                  <c:v>33.5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'Table 7, Figure 19'!$Z$24</c:f>
              <c:strCache>
                <c:ptCount val="1"/>
                <c:pt idx="0">
                  <c:v>Hirudinea</c:v>
                </c:pt>
              </c:strCache>
            </c:strRef>
          </c:tx>
          <c:cat>
            <c:strRef>
              <c:f>'Table 7, Figure 19'!$N$25:$N$33</c:f>
              <c:strCache>
                <c:ptCount val="9"/>
                <c:pt idx="0">
                  <c:v>Reservoir 1R</c:v>
                </c:pt>
                <c:pt idx="1">
                  <c:v>Reservoir 2R</c:v>
                </c:pt>
                <c:pt idx="2">
                  <c:v>Reservoir 3R</c:v>
                </c:pt>
                <c:pt idx="3">
                  <c:v>Lake MI 1</c:v>
                </c:pt>
                <c:pt idx="4">
                  <c:v>Lake MI 2</c:v>
                </c:pt>
                <c:pt idx="5">
                  <c:v>Lake MI 3</c:v>
                </c:pt>
                <c:pt idx="6">
                  <c:v>Lake MI 4</c:v>
                </c:pt>
                <c:pt idx="7">
                  <c:v>Lake MI 5</c:v>
                </c:pt>
                <c:pt idx="8">
                  <c:v>Lake MI 6</c:v>
                </c:pt>
              </c:strCache>
            </c:strRef>
          </c:cat>
          <c:val>
            <c:numRef>
              <c:f>'Table 7, Figure 19'!$Z$25:$Z$33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11.5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overlap val="100"/>
        <c:axId val="77976704"/>
        <c:axId val="77978240"/>
      </c:barChart>
      <c:catAx>
        <c:axId val="77976704"/>
        <c:scaling>
          <c:orientation val="minMax"/>
        </c:scaling>
        <c:axPos val="b"/>
        <c:tickLblPos val="nextTo"/>
        <c:crossAx val="77978240"/>
        <c:crosses val="autoZero"/>
        <c:auto val="1"/>
        <c:lblAlgn val="ctr"/>
        <c:lblOffset val="100"/>
      </c:catAx>
      <c:valAx>
        <c:axId val="779782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Number of Macroinvertebrates </a:t>
                </a:r>
              </a:p>
              <a:p>
                <a:pPr>
                  <a:defRPr/>
                </a:pPr>
                <a:r>
                  <a:rPr lang="en-US" baseline="0"/>
                  <a:t>per Square Foot </a:t>
                </a:r>
                <a:endParaRPr lang="en-US"/>
              </a:p>
            </c:rich>
          </c:tx>
        </c:title>
        <c:numFmt formatCode="General" sourceLinked="1"/>
        <c:tickLblPos val="nextTo"/>
        <c:crossAx val="77976704"/>
        <c:crosses val="autoZero"/>
        <c:crossBetween val="between"/>
      </c:valAx>
    </c:plotArea>
    <c:legend>
      <c:legendPos val="r"/>
    </c:legend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0321741032370955E-2"/>
          <c:y val="5.1400554097404488E-2"/>
          <c:w val="0.75220691163604569"/>
          <c:h val="0.8326195683872849"/>
        </c:manualLayout>
      </c:layout>
      <c:barChart>
        <c:barDir val="col"/>
        <c:grouping val="clustered"/>
        <c:ser>
          <c:idx val="0"/>
          <c:order val="0"/>
          <c:spPr>
            <a:ln w="28575">
              <a:noFill/>
            </a:ln>
          </c:spPr>
          <c:errBars>
            <c:errBarType val="both"/>
            <c:errValType val="cust"/>
            <c:plus>
              <c:numRef>
                <c:f>'Surface Temp with Reservior Sta'!$F$14:$F$22</c:f>
                <c:numCache>
                  <c:formatCode>General</c:formatCode>
                  <c:ptCount val="9"/>
                  <c:pt idx="0">
                    <c:v>3.9383523768759425</c:v>
                  </c:pt>
                  <c:pt idx="1">
                    <c:v>4.3893178412039218</c:v>
                  </c:pt>
                  <c:pt idx="2">
                    <c:v>4.279833524799769</c:v>
                  </c:pt>
                  <c:pt idx="3">
                    <c:v>3.4600883097272317</c:v>
                  </c:pt>
                  <c:pt idx="4">
                    <c:v>4.2619570361252803</c:v>
                  </c:pt>
                  <c:pt idx="5">
                    <c:v>4.1867223987797981</c:v>
                  </c:pt>
                  <c:pt idx="6">
                    <c:v>2.705659705957959</c:v>
                  </c:pt>
                  <c:pt idx="7">
                    <c:v>2.7864358955482915</c:v>
                  </c:pt>
                  <c:pt idx="8">
                    <c:v>2.6946428334753274</c:v>
                  </c:pt>
                </c:numCache>
              </c:numRef>
            </c:plus>
            <c:minus>
              <c:numRef>
                <c:f>'Surface Temp with Reservior Sta'!$F$14:$F$22</c:f>
                <c:numCache>
                  <c:formatCode>General</c:formatCode>
                  <c:ptCount val="9"/>
                  <c:pt idx="0">
                    <c:v>3.9383523768759425</c:v>
                  </c:pt>
                  <c:pt idx="1">
                    <c:v>4.3893178412039218</c:v>
                  </c:pt>
                  <c:pt idx="2">
                    <c:v>4.279833524799769</c:v>
                  </c:pt>
                  <c:pt idx="3">
                    <c:v>3.4600883097272317</c:v>
                  </c:pt>
                  <c:pt idx="4">
                    <c:v>4.2619570361252803</c:v>
                  </c:pt>
                  <c:pt idx="5">
                    <c:v>4.1867223987797981</c:v>
                  </c:pt>
                  <c:pt idx="6">
                    <c:v>2.705659705957959</c:v>
                  </c:pt>
                  <c:pt idx="7">
                    <c:v>2.7864358955482915</c:v>
                  </c:pt>
                  <c:pt idx="8">
                    <c:v>2.6946428334753274</c:v>
                  </c:pt>
                </c:numCache>
              </c:numRef>
            </c:minus>
          </c:errBars>
          <c:cat>
            <c:strRef>
              <c:f>'Surface Temp with Reservior Sta'!$A$14:$A$22</c:f>
              <c:strCache>
                <c:ptCount val="9"/>
                <c:pt idx="0">
                  <c:v>Lake MI 1</c:v>
                </c:pt>
                <c:pt idx="1">
                  <c:v>Lake MI 2</c:v>
                </c:pt>
                <c:pt idx="2">
                  <c:v>Lake MI 3</c:v>
                </c:pt>
                <c:pt idx="3">
                  <c:v>Lake MI 4</c:v>
                </c:pt>
                <c:pt idx="4">
                  <c:v>Lake MI 5</c:v>
                </c:pt>
                <c:pt idx="5">
                  <c:v>Lake MI 6</c:v>
                </c:pt>
                <c:pt idx="6">
                  <c:v>Reservoir 1R</c:v>
                </c:pt>
                <c:pt idx="7">
                  <c:v>Reservoir 2R</c:v>
                </c:pt>
                <c:pt idx="8">
                  <c:v>Reservoir 3R</c:v>
                </c:pt>
              </c:strCache>
            </c:strRef>
          </c:cat>
          <c:val>
            <c:numRef>
              <c:f>'Surface Temp with Reservior Sta'!$D$14:$D$22</c:f>
              <c:numCache>
                <c:formatCode>General</c:formatCode>
                <c:ptCount val="9"/>
                <c:pt idx="0">
                  <c:v>17.227777777777778</c:v>
                </c:pt>
                <c:pt idx="1">
                  <c:v>16.808888888888887</c:v>
                </c:pt>
                <c:pt idx="2">
                  <c:v>16.586666666666666</c:v>
                </c:pt>
                <c:pt idx="3">
                  <c:v>17.638888888888893</c:v>
                </c:pt>
                <c:pt idx="4">
                  <c:v>16.884444444444444</c:v>
                </c:pt>
                <c:pt idx="5">
                  <c:v>16.902222222222221</c:v>
                </c:pt>
                <c:pt idx="6">
                  <c:v>16.917777777777776</c:v>
                </c:pt>
                <c:pt idx="7">
                  <c:v>16.926666666666666</c:v>
                </c:pt>
                <c:pt idx="8">
                  <c:v>16.603333333333335</c:v>
                </c:pt>
              </c:numCache>
            </c:numRef>
          </c:val>
        </c:ser>
        <c:axId val="77290496"/>
        <c:axId val="77304576"/>
      </c:barChart>
      <c:catAx>
        <c:axId val="77290496"/>
        <c:scaling>
          <c:orientation val="minMax"/>
        </c:scaling>
        <c:axPos val="b"/>
        <c:tickLblPos val="nextTo"/>
        <c:crossAx val="77304576"/>
        <c:crosses val="autoZero"/>
        <c:lblAlgn val="ctr"/>
        <c:lblOffset val="100"/>
        <c:noMultiLvlLbl val="1"/>
      </c:catAx>
      <c:valAx>
        <c:axId val="77304576"/>
        <c:scaling>
          <c:orientation val="minMax"/>
          <c:min val="10"/>
        </c:scaling>
        <c:axPos val="l"/>
        <c:majorGridlines/>
        <c:numFmt formatCode="General" sourceLinked="1"/>
        <c:tickLblPos val="nextTo"/>
        <c:crossAx val="7729049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7158573928258969"/>
          <c:y val="4.6770924467774859E-2"/>
          <c:w val="0.79785870516185453"/>
          <c:h val="0.8326195683872849"/>
        </c:manualLayout>
      </c:layout>
      <c:barChart>
        <c:barDir val="col"/>
        <c:grouping val="clustered"/>
        <c:ser>
          <c:idx val="0"/>
          <c:order val="0"/>
          <c:spPr>
            <a:ln w="28575">
              <a:noFill/>
            </a:ln>
          </c:spPr>
          <c:errBars>
            <c:errBarType val="both"/>
            <c:errValType val="cust"/>
            <c:plus>
              <c:numRef>
                <c:f>'Figure 4'!$F$14:$F$19</c:f>
                <c:numCache>
                  <c:formatCode>General</c:formatCode>
                  <c:ptCount val="6"/>
                  <c:pt idx="0">
                    <c:v>3.9383523768759425</c:v>
                  </c:pt>
                  <c:pt idx="1">
                    <c:v>4.3893178412039218</c:v>
                  </c:pt>
                  <c:pt idx="2">
                    <c:v>4.279833524799769</c:v>
                  </c:pt>
                  <c:pt idx="3">
                    <c:v>3.4600883097272317</c:v>
                  </c:pt>
                  <c:pt idx="4">
                    <c:v>4.2619570361252803</c:v>
                  </c:pt>
                  <c:pt idx="5">
                    <c:v>4.1867223987797981</c:v>
                  </c:pt>
                </c:numCache>
              </c:numRef>
            </c:plus>
            <c:minus>
              <c:numRef>
                <c:f>'Figure 4'!$F$14:$F$19</c:f>
                <c:numCache>
                  <c:formatCode>General</c:formatCode>
                  <c:ptCount val="6"/>
                  <c:pt idx="0">
                    <c:v>3.9383523768759425</c:v>
                  </c:pt>
                  <c:pt idx="1">
                    <c:v>4.3893178412039218</c:v>
                  </c:pt>
                  <c:pt idx="2">
                    <c:v>4.279833524799769</c:v>
                  </c:pt>
                  <c:pt idx="3">
                    <c:v>3.4600883097272317</c:v>
                  </c:pt>
                  <c:pt idx="4">
                    <c:v>4.2619570361252803</c:v>
                  </c:pt>
                  <c:pt idx="5">
                    <c:v>4.1867223987797981</c:v>
                  </c:pt>
                </c:numCache>
              </c:numRef>
            </c:minus>
          </c:errBars>
          <c:cat>
            <c:strRef>
              <c:f>'Figure 4'!$H$14:$H$19</c:f>
              <c:strCache>
                <c:ptCount val="6"/>
                <c:pt idx="0">
                  <c:v>Lake MI 1</c:v>
                </c:pt>
                <c:pt idx="1">
                  <c:v>Lake MI 2</c:v>
                </c:pt>
                <c:pt idx="2">
                  <c:v>Lake MI 3</c:v>
                </c:pt>
                <c:pt idx="3">
                  <c:v>Lake MI 4</c:v>
                </c:pt>
                <c:pt idx="4">
                  <c:v>Lake MI 5</c:v>
                </c:pt>
                <c:pt idx="5">
                  <c:v>Lake MI 6</c:v>
                </c:pt>
              </c:strCache>
            </c:strRef>
          </c:cat>
          <c:val>
            <c:numRef>
              <c:f>'Figure 4'!$K$14:$K$19</c:f>
              <c:numCache>
                <c:formatCode>General</c:formatCode>
                <c:ptCount val="6"/>
                <c:pt idx="0">
                  <c:v>17.227777777777778</c:v>
                </c:pt>
                <c:pt idx="1">
                  <c:v>16.808888888888887</c:v>
                </c:pt>
                <c:pt idx="2">
                  <c:v>16.586666666666666</c:v>
                </c:pt>
                <c:pt idx="3">
                  <c:v>17.638888888888893</c:v>
                </c:pt>
                <c:pt idx="4">
                  <c:v>16.884444444444444</c:v>
                </c:pt>
                <c:pt idx="5">
                  <c:v>16.902222222222221</c:v>
                </c:pt>
              </c:numCache>
            </c:numRef>
          </c:val>
        </c:ser>
        <c:axId val="76680192"/>
        <c:axId val="76681984"/>
      </c:barChart>
      <c:catAx>
        <c:axId val="76680192"/>
        <c:scaling>
          <c:orientation val="minMax"/>
        </c:scaling>
        <c:axPos val="b"/>
        <c:tickLblPos val="nextTo"/>
        <c:crossAx val="76681984"/>
        <c:crosses val="autoZero"/>
        <c:auto val="1"/>
        <c:lblAlgn val="ctr"/>
        <c:lblOffset val="100"/>
      </c:catAx>
      <c:valAx>
        <c:axId val="76681984"/>
        <c:scaling>
          <c:orientation val="minMax"/>
          <c:max val="22"/>
          <c:min val="1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S</a:t>
                </a:r>
                <a:r>
                  <a:rPr lang="en-US" sz="1200"/>
                  <a:t>urface</a:t>
                </a:r>
                <a:r>
                  <a:rPr lang="en-US" sz="1200" baseline="0"/>
                  <a:t> Temperature (°C)</a:t>
                </a:r>
              </a:p>
              <a:p>
                <a:pPr>
                  <a:defRPr/>
                </a:pPr>
                <a:r>
                  <a:rPr lang="en-US" baseline="0"/>
                  <a:t>Mean </a:t>
                </a:r>
                <a:r>
                  <a:rPr lang="en-US" u="sng" baseline="0"/>
                  <a:t>+</a:t>
                </a:r>
                <a:r>
                  <a:rPr lang="en-US" u="none" baseline="0"/>
                  <a:t> SD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55555555555575E-2"/>
              <c:y val="0.21107830271216124"/>
            </c:manualLayout>
          </c:layout>
        </c:title>
        <c:numFmt formatCode="General" sourceLinked="1"/>
        <c:tickLblPos val="nextTo"/>
        <c:crossAx val="76680192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0321741032370955E-2"/>
          <c:y val="5.1400554097404488E-2"/>
          <c:w val="0.75220691163604569"/>
          <c:h val="0.83261956838728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'Surface DO with Reservior Sta'!$F$14:$F$22</c:f>
                <c:numCache>
                  <c:formatCode>General</c:formatCode>
                  <c:ptCount val="9"/>
                  <c:pt idx="0">
                    <c:v>1.0912263743146724</c:v>
                  </c:pt>
                  <c:pt idx="1">
                    <c:v>1.0087492255263444</c:v>
                  </c:pt>
                  <c:pt idx="2">
                    <c:v>1.2193418078801421</c:v>
                  </c:pt>
                  <c:pt idx="3">
                    <c:v>1.0759182125050157</c:v>
                  </c:pt>
                  <c:pt idx="4">
                    <c:v>1.1450000000000127</c:v>
                  </c:pt>
                  <c:pt idx="5">
                    <c:v>1.0492973839669946</c:v>
                  </c:pt>
                  <c:pt idx="6">
                    <c:v>0.82394039698134602</c:v>
                  </c:pt>
                  <c:pt idx="7">
                    <c:v>0.96001880768613657</c:v>
                  </c:pt>
                  <c:pt idx="8">
                    <c:v>0.98148413696356374</c:v>
                  </c:pt>
                </c:numCache>
              </c:numRef>
            </c:plus>
            <c:minus>
              <c:numRef>
                <c:f>'Surface DO with Reservior Sta'!$F$14:$F$22</c:f>
                <c:numCache>
                  <c:formatCode>General</c:formatCode>
                  <c:ptCount val="9"/>
                  <c:pt idx="0">
                    <c:v>1.0912263743146724</c:v>
                  </c:pt>
                  <c:pt idx="1">
                    <c:v>1.0087492255263444</c:v>
                  </c:pt>
                  <c:pt idx="2">
                    <c:v>1.2193418078801421</c:v>
                  </c:pt>
                  <c:pt idx="3">
                    <c:v>1.0759182125050157</c:v>
                  </c:pt>
                  <c:pt idx="4">
                    <c:v>1.1450000000000127</c:v>
                  </c:pt>
                  <c:pt idx="5">
                    <c:v>1.0492973839669946</c:v>
                  </c:pt>
                  <c:pt idx="6">
                    <c:v>0.82394039698134602</c:v>
                  </c:pt>
                  <c:pt idx="7">
                    <c:v>0.96001880768613657</c:v>
                  </c:pt>
                  <c:pt idx="8">
                    <c:v>0.98148413696356374</c:v>
                  </c:pt>
                </c:numCache>
              </c:numRef>
            </c:minus>
          </c:errBars>
          <c:yVal>
            <c:numRef>
              <c:f>'Surface DO with Reservior Sta'!$D$14:$D$22</c:f>
              <c:numCache>
                <c:formatCode>General</c:formatCode>
                <c:ptCount val="9"/>
                <c:pt idx="0">
                  <c:v>9.5933333333333355</c:v>
                </c:pt>
                <c:pt idx="1">
                  <c:v>9.6100000000000012</c:v>
                </c:pt>
                <c:pt idx="2">
                  <c:v>9.7577777777777808</c:v>
                </c:pt>
                <c:pt idx="3">
                  <c:v>9.64</c:v>
                </c:pt>
                <c:pt idx="4">
                  <c:v>9.6</c:v>
                </c:pt>
                <c:pt idx="5">
                  <c:v>9.5800000000000018</c:v>
                </c:pt>
                <c:pt idx="6">
                  <c:v>9.5344444444444445</c:v>
                </c:pt>
                <c:pt idx="7">
                  <c:v>9.4988888888888869</c:v>
                </c:pt>
                <c:pt idx="8">
                  <c:v>9.6288888888888877</c:v>
                </c:pt>
              </c:numCache>
            </c:numRef>
          </c:yVal>
        </c:ser>
        <c:axId val="78127872"/>
        <c:axId val="78129408"/>
      </c:scatterChart>
      <c:valAx>
        <c:axId val="78127872"/>
        <c:scaling>
          <c:orientation val="minMax"/>
        </c:scaling>
        <c:axPos val="b"/>
        <c:tickLblPos val="nextTo"/>
        <c:crossAx val="78129408"/>
        <c:crosses val="autoZero"/>
        <c:crossBetween val="midCat"/>
      </c:valAx>
      <c:valAx>
        <c:axId val="78129408"/>
        <c:scaling>
          <c:orientation val="minMax"/>
          <c:min val="8"/>
        </c:scaling>
        <c:axPos val="l"/>
        <c:majorGridlines/>
        <c:numFmt formatCode="General" sourceLinked="1"/>
        <c:tickLblPos val="nextTo"/>
        <c:crossAx val="78127872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7825795494728244"/>
          <c:y val="5.1400554097404488E-2"/>
          <c:w val="0.61256077335684078"/>
          <c:h val="0.71140739372387862"/>
        </c:manualLayout>
      </c:layout>
      <c:lineChart>
        <c:grouping val="standard"/>
        <c:ser>
          <c:idx val="0"/>
          <c:order val="0"/>
          <c:tx>
            <c:strRef>
              <c:f>'Table 2, Fig5, Fig6, Fig9, '!$B$54</c:f>
              <c:strCache>
                <c:ptCount val="1"/>
                <c:pt idx="0">
                  <c:v>Lake MI 1</c:v>
                </c:pt>
              </c:strCache>
            </c:strRef>
          </c:tx>
          <c:marker>
            <c:symbol val="none"/>
          </c:marker>
          <c:cat>
            <c:numRef>
              <c:f>'Table 2, Fig5, Fig6, Fig9, '!$A$43:$A$51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'!$B$43:$B$51</c:f>
              <c:numCache>
                <c:formatCode>0.0</c:formatCode>
                <c:ptCount val="9"/>
                <c:pt idx="0">
                  <c:v>11.51</c:v>
                </c:pt>
                <c:pt idx="1">
                  <c:v>11.4</c:v>
                </c:pt>
                <c:pt idx="2">
                  <c:v>9.43</c:v>
                </c:pt>
                <c:pt idx="3">
                  <c:v>9.17</c:v>
                </c:pt>
                <c:pt idx="4">
                  <c:v>8.42</c:v>
                </c:pt>
                <c:pt idx="5">
                  <c:v>9.1300000000000008</c:v>
                </c:pt>
                <c:pt idx="6">
                  <c:v>8.93</c:v>
                </c:pt>
                <c:pt idx="7">
                  <c:v>9.1999999999999993</c:v>
                </c:pt>
                <c:pt idx="8">
                  <c:v>9.15</c:v>
                </c:pt>
              </c:numCache>
            </c:numRef>
          </c:val>
        </c:ser>
        <c:ser>
          <c:idx val="1"/>
          <c:order val="1"/>
          <c:tx>
            <c:strRef>
              <c:f>'Table 2, Fig5, Fig6, Fig9, '!$C$54</c:f>
              <c:strCache>
                <c:ptCount val="1"/>
                <c:pt idx="0">
                  <c:v>Lake MI 2</c:v>
                </c:pt>
              </c:strCache>
            </c:strRef>
          </c:tx>
          <c:marker>
            <c:symbol val="none"/>
          </c:marker>
          <c:cat>
            <c:numRef>
              <c:f>'Table 2, Fig5, Fig6, Fig9, '!$A$43:$A$51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'!$C$43:$C$51</c:f>
              <c:numCache>
                <c:formatCode>0.0</c:formatCode>
                <c:ptCount val="9"/>
                <c:pt idx="0">
                  <c:v>11.45</c:v>
                </c:pt>
                <c:pt idx="1">
                  <c:v>11</c:v>
                </c:pt>
                <c:pt idx="2">
                  <c:v>9.73</c:v>
                </c:pt>
                <c:pt idx="3">
                  <c:v>9.27</c:v>
                </c:pt>
                <c:pt idx="4">
                  <c:v>8.25</c:v>
                </c:pt>
                <c:pt idx="5">
                  <c:v>9.19</c:v>
                </c:pt>
                <c:pt idx="6">
                  <c:v>8.91</c:v>
                </c:pt>
                <c:pt idx="7">
                  <c:v>9.48</c:v>
                </c:pt>
                <c:pt idx="8">
                  <c:v>9.2100000000000009</c:v>
                </c:pt>
              </c:numCache>
            </c:numRef>
          </c:val>
        </c:ser>
        <c:ser>
          <c:idx val="2"/>
          <c:order val="2"/>
          <c:tx>
            <c:strRef>
              <c:f>'Table 2, Fig5, Fig6, Fig9, '!$D$54</c:f>
              <c:strCache>
                <c:ptCount val="1"/>
                <c:pt idx="0">
                  <c:v>Lake MI 3</c:v>
                </c:pt>
              </c:strCache>
            </c:strRef>
          </c:tx>
          <c:marker>
            <c:symbol val="none"/>
          </c:marker>
          <c:cat>
            <c:numRef>
              <c:f>'Table 2, Fig5, Fig6, Fig9, '!$A$43:$A$51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'!$D$43:$D$51</c:f>
              <c:numCache>
                <c:formatCode>0.00</c:formatCode>
                <c:ptCount val="9"/>
                <c:pt idx="0">
                  <c:v>11.98</c:v>
                </c:pt>
                <c:pt idx="1">
                  <c:v>11.6</c:v>
                </c:pt>
                <c:pt idx="2">
                  <c:v>9.99</c:v>
                </c:pt>
                <c:pt idx="3">
                  <c:v>9.0500000000000007</c:v>
                </c:pt>
                <c:pt idx="4">
                  <c:v>8.6</c:v>
                </c:pt>
                <c:pt idx="5">
                  <c:v>9.01</c:v>
                </c:pt>
                <c:pt idx="6">
                  <c:v>8.8699999999999992</c:v>
                </c:pt>
                <c:pt idx="7">
                  <c:v>9.4</c:v>
                </c:pt>
                <c:pt idx="8">
                  <c:v>9.32</c:v>
                </c:pt>
              </c:numCache>
            </c:numRef>
          </c:val>
        </c:ser>
        <c:ser>
          <c:idx val="3"/>
          <c:order val="3"/>
          <c:tx>
            <c:strRef>
              <c:f>'Table 2, Fig5, Fig6, Fig9, '!$E$54</c:f>
              <c:strCache>
                <c:ptCount val="1"/>
                <c:pt idx="0">
                  <c:v>Lake MI 4</c:v>
                </c:pt>
              </c:strCache>
            </c:strRef>
          </c:tx>
          <c:marker>
            <c:symbol val="none"/>
          </c:marker>
          <c:cat>
            <c:numRef>
              <c:f>'Table 2, Fig5, Fig6, Fig9, '!$A$43:$A$51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'!$E$43:$E$51</c:f>
              <c:numCache>
                <c:formatCode>0.00</c:formatCode>
                <c:ptCount val="9"/>
                <c:pt idx="0">
                  <c:v>11.64</c:v>
                </c:pt>
                <c:pt idx="1">
                  <c:v>11.1</c:v>
                </c:pt>
                <c:pt idx="2">
                  <c:v>9.77</c:v>
                </c:pt>
                <c:pt idx="3">
                  <c:v>9.36</c:v>
                </c:pt>
                <c:pt idx="4">
                  <c:v>8.23</c:v>
                </c:pt>
                <c:pt idx="5">
                  <c:v>8.9499999999999993</c:v>
                </c:pt>
                <c:pt idx="6">
                  <c:v>9.02</c:v>
                </c:pt>
                <c:pt idx="7">
                  <c:v>9.42</c:v>
                </c:pt>
                <c:pt idx="8">
                  <c:v>9.27</c:v>
                </c:pt>
              </c:numCache>
            </c:numRef>
          </c:val>
        </c:ser>
        <c:ser>
          <c:idx val="4"/>
          <c:order val="4"/>
          <c:tx>
            <c:strRef>
              <c:f>'Table 2, Fig5, Fig6, Fig9, '!$F$54</c:f>
              <c:strCache>
                <c:ptCount val="1"/>
                <c:pt idx="0">
                  <c:v>Lake MI 5</c:v>
                </c:pt>
              </c:strCache>
            </c:strRef>
          </c:tx>
          <c:marker>
            <c:symbol val="none"/>
          </c:marker>
          <c:cat>
            <c:numRef>
              <c:f>'Table 2, Fig5, Fig6, Fig9, '!$A$43:$A$51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'!$F$43:$F$51</c:f>
              <c:numCache>
                <c:formatCode>0.00</c:formatCode>
                <c:ptCount val="9"/>
                <c:pt idx="0">
                  <c:v>11.7</c:v>
                </c:pt>
                <c:pt idx="1">
                  <c:v>11.3</c:v>
                </c:pt>
                <c:pt idx="2">
                  <c:v>9.6199999999999992</c:v>
                </c:pt>
                <c:pt idx="3">
                  <c:v>9.34</c:v>
                </c:pt>
                <c:pt idx="4">
                  <c:v>8.25</c:v>
                </c:pt>
                <c:pt idx="5">
                  <c:v>8.9600000000000009</c:v>
                </c:pt>
                <c:pt idx="6">
                  <c:v>8.8800000000000008</c:v>
                </c:pt>
                <c:pt idx="7">
                  <c:v>9.24</c:v>
                </c:pt>
                <c:pt idx="8">
                  <c:v>9.11</c:v>
                </c:pt>
              </c:numCache>
            </c:numRef>
          </c:val>
        </c:ser>
        <c:ser>
          <c:idx val="5"/>
          <c:order val="5"/>
          <c:tx>
            <c:strRef>
              <c:f>'Table 2, Fig5, Fig6, Fig9, '!$G$54</c:f>
              <c:strCache>
                <c:ptCount val="1"/>
                <c:pt idx="0">
                  <c:v>Lake MI 6</c:v>
                </c:pt>
              </c:strCache>
            </c:strRef>
          </c:tx>
          <c:marker>
            <c:symbol val="none"/>
          </c:marker>
          <c:cat>
            <c:numRef>
              <c:f>'Table 2, Fig5, Fig6, Fig9, '!$A$43:$A$51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'!$G$43:$G$51</c:f>
              <c:numCache>
                <c:formatCode>0.00</c:formatCode>
                <c:ptCount val="9"/>
                <c:pt idx="0">
                  <c:v>10.3</c:v>
                </c:pt>
                <c:pt idx="1">
                  <c:v>11.9</c:v>
                </c:pt>
                <c:pt idx="2">
                  <c:v>9.9600000000000009</c:v>
                </c:pt>
                <c:pt idx="3">
                  <c:v>9.42</c:v>
                </c:pt>
                <c:pt idx="4">
                  <c:v>8.31</c:v>
                </c:pt>
                <c:pt idx="5">
                  <c:v>8.92</c:v>
                </c:pt>
                <c:pt idx="6">
                  <c:v>8.8800000000000008</c:v>
                </c:pt>
                <c:pt idx="7">
                  <c:v>9.2799999999999994</c:v>
                </c:pt>
                <c:pt idx="8">
                  <c:v>9.25</c:v>
                </c:pt>
              </c:numCache>
            </c:numRef>
          </c:val>
        </c:ser>
        <c:ser>
          <c:idx val="6"/>
          <c:order val="6"/>
          <c:tx>
            <c:strRef>
              <c:f>'Table 2, Fig5, Fig6, Fig9, '!$P$54</c:f>
              <c:strCache>
                <c:ptCount val="1"/>
                <c:pt idx="0">
                  <c:v>Reservoir 1R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val>
            <c:numRef>
              <c:f>'Table 2, Fig5, Fig6, Fig9, '!$P$43:$P$51</c:f>
              <c:numCache>
                <c:formatCode>0.00</c:formatCode>
                <c:ptCount val="9"/>
                <c:pt idx="0">
                  <c:v>11.34</c:v>
                </c:pt>
                <c:pt idx="1">
                  <c:v>9.9</c:v>
                </c:pt>
                <c:pt idx="2">
                  <c:v>10.130000000000001</c:v>
                </c:pt>
                <c:pt idx="3">
                  <c:v>8.6999999999999993</c:v>
                </c:pt>
                <c:pt idx="4">
                  <c:v>9.0500000000000007</c:v>
                </c:pt>
                <c:pt idx="5">
                  <c:v>8.7899999999999991</c:v>
                </c:pt>
                <c:pt idx="6">
                  <c:v>9.27</c:v>
                </c:pt>
                <c:pt idx="7">
                  <c:v>9.44</c:v>
                </c:pt>
                <c:pt idx="8">
                  <c:v>9.19</c:v>
                </c:pt>
              </c:numCache>
            </c:numRef>
          </c:val>
        </c:ser>
        <c:ser>
          <c:idx val="7"/>
          <c:order val="7"/>
          <c:tx>
            <c:strRef>
              <c:f>'Table 2, Fig5, Fig6, Fig9, '!$Q$54</c:f>
              <c:strCache>
                <c:ptCount val="1"/>
                <c:pt idx="0">
                  <c:v>Reservoir 2R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val>
            <c:numRef>
              <c:f>'Table 2, Fig5, Fig6, Fig9, '!$Q$43:$Q$51</c:f>
              <c:numCache>
                <c:formatCode>0.00</c:formatCode>
                <c:ptCount val="9"/>
                <c:pt idx="0">
                  <c:v>11.67</c:v>
                </c:pt>
                <c:pt idx="1">
                  <c:v>9.9</c:v>
                </c:pt>
                <c:pt idx="2">
                  <c:v>10.19</c:v>
                </c:pt>
                <c:pt idx="3">
                  <c:v>8.6</c:v>
                </c:pt>
                <c:pt idx="4">
                  <c:v>9.08</c:v>
                </c:pt>
                <c:pt idx="5">
                  <c:v>8.94</c:v>
                </c:pt>
                <c:pt idx="6">
                  <c:v>9.0399999999999991</c:v>
                </c:pt>
                <c:pt idx="7">
                  <c:v>9.24</c:v>
                </c:pt>
                <c:pt idx="8">
                  <c:v>8.83</c:v>
                </c:pt>
              </c:numCache>
            </c:numRef>
          </c:val>
        </c:ser>
        <c:ser>
          <c:idx val="8"/>
          <c:order val="8"/>
          <c:tx>
            <c:strRef>
              <c:f>'Table 2, Fig5, Fig6, Fig9, '!$R$54</c:f>
              <c:strCache>
                <c:ptCount val="1"/>
                <c:pt idx="0">
                  <c:v>Reservoir 3R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val>
            <c:numRef>
              <c:f>'Table 2, Fig5, Fig6, Fig9, '!$R$43:$R$51</c:f>
              <c:numCache>
                <c:formatCode>0.00</c:formatCode>
                <c:ptCount val="9"/>
                <c:pt idx="0">
                  <c:v>11.67</c:v>
                </c:pt>
                <c:pt idx="1">
                  <c:v>10.3</c:v>
                </c:pt>
                <c:pt idx="2">
                  <c:v>10.48</c:v>
                </c:pt>
                <c:pt idx="3">
                  <c:v>9.02</c:v>
                </c:pt>
                <c:pt idx="4">
                  <c:v>9.0500000000000007</c:v>
                </c:pt>
                <c:pt idx="5">
                  <c:v>8.9499999999999993</c:v>
                </c:pt>
                <c:pt idx="6">
                  <c:v>9.32</c:v>
                </c:pt>
                <c:pt idx="7">
                  <c:v>9.1999999999999993</c:v>
                </c:pt>
                <c:pt idx="8">
                  <c:v>8.67</c:v>
                </c:pt>
              </c:numCache>
            </c:numRef>
          </c:val>
        </c:ser>
        <c:marker val="1"/>
        <c:axId val="76618368"/>
        <c:axId val="76620160"/>
      </c:lineChart>
      <c:catAx>
        <c:axId val="76618368"/>
        <c:scaling>
          <c:orientation val="minMax"/>
        </c:scaling>
        <c:axPos val="b"/>
        <c:numFmt formatCode="m/d/yyyy" sourceLinked="1"/>
        <c:tickLblPos val="nextTo"/>
        <c:crossAx val="76620160"/>
        <c:crosses val="autoZero"/>
        <c:lblAlgn val="ctr"/>
        <c:lblOffset val="100"/>
        <c:noMultiLvlLbl val="1"/>
      </c:catAx>
      <c:valAx>
        <c:axId val="76620160"/>
        <c:scaling>
          <c:orientation val="minMax"/>
          <c:max val="12"/>
          <c:min val="8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 baseline="0"/>
                </a:pPr>
                <a:r>
                  <a:rPr lang="en-US" sz="1200" baseline="0"/>
                  <a:t>Surface DO (mg/L)</a:t>
                </a:r>
              </a:p>
            </c:rich>
          </c:tx>
          <c:layout/>
        </c:title>
        <c:numFmt formatCode="0.0" sourceLinked="0"/>
        <c:tickLblPos val="nextTo"/>
        <c:crossAx val="76618368"/>
        <c:crosses val="autoZero"/>
        <c:crossBetween val="between"/>
      </c:valAx>
    </c:plotArea>
    <c:legend>
      <c:legendPos val="r"/>
      <c:layout/>
    </c:legend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'Table 2, Fig5, Fig6, Fig9, '!$B$67</c:f>
              <c:strCache>
                <c:ptCount val="1"/>
                <c:pt idx="0">
                  <c:v>Lake MI 1</c:v>
                </c:pt>
              </c:strCache>
            </c:strRef>
          </c:tx>
          <c:marker>
            <c:symbol val="none"/>
          </c:marker>
          <c:cat>
            <c:numRef>
              <c:f>'Table 2, Fig5, Fig6, Fig9, '!$A$55:$A$63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'!$B$55:$B$63</c:f>
              <c:numCache>
                <c:formatCode>0.00</c:formatCode>
                <c:ptCount val="9"/>
                <c:pt idx="0">
                  <c:v>14.16</c:v>
                </c:pt>
                <c:pt idx="1">
                  <c:v>9.56</c:v>
                </c:pt>
                <c:pt idx="2">
                  <c:v>21.96</c:v>
                </c:pt>
                <c:pt idx="3">
                  <c:v>16.11</c:v>
                </c:pt>
                <c:pt idx="4">
                  <c:v>20.18</c:v>
                </c:pt>
                <c:pt idx="5">
                  <c:v>21.72</c:v>
                </c:pt>
                <c:pt idx="6">
                  <c:v>18.57</c:v>
                </c:pt>
                <c:pt idx="7">
                  <c:v>16.12</c:v>
                </c:pt>
                <c:pt idx="8">
                  <c:v>16.670000000000002</c:v>
                </c:pt>
              </c:numCache>
            </c:numRef>
          </c:val>
        </c:ser>
        <c:ser>
          <c:idx val="1"/>
          <c:order val="1"/>
          <c:tx>
            <c:strRef>
              <c:f>'Table 2, Fig5, Fig6, Fig9, '!$C$67</c:f>
              <c:strCache>
                <c:ptCount val="1"/>
                <c:pt idx="0">
                  <c:v>Lake MI 2</c:v>
                </c:pt>
              </c:strCache>
            </c:strRef>
          </c:tx>
          <c:marker>
            <c:symbol val="none"/>
          </c:marker>
          <c:cat>
            <c:numRef>
              <c:f>'Table 2, Fig5, Fig6, Fig9, '!$A$55:$A$63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'!$C$55:$C$63</c:f>
              <c:numCache>
                <c:formatCode>0.00</c:formatCode>
                <c:ptCount val="9"/>
                <c:pt idx="0">
                  <c:v>15.01</c:v>
                </c:pt>
                <c:pt idx="1">
                  <c:v>7.9</c:v>
                </c:pt>
                <c:pt idx="2">
                  <c:v>21.21</c:v>
                </c:pt>
                <c:pt idx="3">
                  <c:v>15.36</c:v>
                </c:pt>
                <c:pt idx="4">
                  <c:v>19.649999999999999</c:v>
                </c:pt>
                <c:pt idx="5">
                  <c:v>22.8</c:v>
                </c:pt>
                <c:pt idx="6">
                  <c:v>18.2</c:v>
                </c:pt>
                <c:pt idx="7">
                  <c:v>14.83</c:v>
                </c:pt>
                <c:pt idx="8">
                  <c:v>16.32</c:v>
                </c:pt>
              </c:numCache>
            </c:numRef>
          </c:val>
        </c:ser>
        <c:ser>
          <c:idx val="2"/>
          <c:order val="2"/>
          <c:tx>
            <c:strRef>
              <c:f>'Table 2, Fig5, Fig6, Fig9, '!$D$67</c:f>
              <c:strCache>
                <c:ptCount val="1"/>
                <c:pt idx="0">
                  <c:v>Lake MI 3</c:v>
                </c:pt>
              </c:strCache>
            </c:strRef>
          </c:tx>
          <c:marker>
            <c:symbol val="none"/>
          </c:marker>
          <c:cat>
            <c:numRef>
              <c:f>'Table 2, Fig5, Fig6, Fig9, '!$A$55:$A$63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'!$D$55:$D$63</c:f>
              <c:numCache>
                <c:formatCode>0.00</c:formatCode>
                <c:ptCount val="9"/>
                <c:pt idx="0">
                  <c:v>11.36</c:v>
                </c:pt>
                <c:pt idx="1">
                  <c:v>9.1</c:v>
                </c:pt>
                <c:pt idx="2">
                  <c:v>20.76</c:v>
                </c:pt>
                <c:pt idx="3">
                  <c:v>15.98</c:v>
                </c:pt>
                <c:pt idx="4">
                  <c:v>18.690000000000001</c:v>
                </c:pt>
                <c:pt idx="5">
                  <c:v>22.72</c:v>
                </c:pt>
                <c:pt idx="6">
                  <c:v>18.29</c:v>
                </c:pt>
                <c:pt idx="7">
                  <c:v>15.94</c:v>
                </c:pt>
                <c:pt idx="8">
                  <c:v>16.440000000000001</c:v>
                </c:pt>
              </c:numCache>
            </c:numRef>
          </c:val>
        </c:ser>
        <c:ser>
          <c:idx val="3"/>
          <c:order val="3"/>
          <c:tx>
            <c:strRef>
              <c:f>'Table 2, Fig5, Fig6, Fig9, '!$E$67</c:f>
              <c:strCache>
                <c:ptCount val="1"/>
                <c:pt idx="0">
                  <c:v>Lake MI 4</c:v>
                </c:pt>
              </c:strCache>
            </c:strRef>
          </c:tx>
          <c:marker>
            <c:symbol val="none"/>
          </c:marker>
          <c:cat>
            <c:numRef>
              <c:f>'Table 2, Fig5, Fig6, Fig9, '!$A$55:$A$63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'!$E$55:$E$63</c:f>
              <c:numCache>
                <c:formatCode>0.00</c:formatCode>
                <c:ptCount val="9"/>
                <c:pt idx="0">
                  <c:v>13.97</c:v>
                </c:pt>
                <c:pt idx="1">
                  <c:v>12.1</c:v>
                </c:pt>
                <c:pt idx="2">
                  <c:v>22.22</c:v>
                </c:pt>
                <c:pt idx="3">
                  <c:v>15.86</c:v>
                </c:pt>
                <c:pt idx="4">
                  <c:v>20.37</c:v>
                </c:pt>
                <c:pt idx="5">
                  <c:v>21.87</c:v>
                </c:pt>
                <c:pt idx="6">
                  <c:v>18.59</c:v>
                </c:pt>
                <c:pt idx="7">
                  <c:v>17.09</c:v>
                </c:pt>
                <c:pt idx="8">
                  <c:v>16.68</c:v>
                </c:pt>
              </c:numCache>
            </c:numRef>
          </c:val>
        </c:ser>
        <c:ser>
          <c:idx val="4"/>
          <c:order val="4"/>
          <c:tx>
            <c:strRef>
              <c:f>'Table 2, Fig5, Fig6, Fig9, '!$F$67</c:f>
              <c:strCache>
                <c:ptCount val="1"/>
                <c:pt idx="0">
                  <c:v>Lake MI 5</c:v>
                </c:pt>
              </c:strCache>
            </c:strRef>
          </c:tx>
          <c:marker>
            <c:symbol val="none"/>
          </c:marker>
          <c:cat>
            <c:numRef>
              <c:f>'Table 2, Fig5, Fig6, Fig9, '!$A$55:$A$63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'!$F$55:$F$63</c:f>
              <c:numCache>
                <c:formatCode>0.00</c:formatCode>
                <c:ptCount val="9"/>
                <c:pt idx="0">
                  <c:v>11.08</c:v>
                </c:pt>
                <c:pt idx="1">
                  <c:v>10.7</c:v>
                </c:pt>
                <c:pt idx="2">
                  <c:v>22.08</c:v>
                </c:pt>
                <c:pt idx="3">
                  <c:v>15.03</c:v>
                </c:pt>
                <c:pt idx="4">
                  <c:v>20.05</c:v>
                </c:pt>
                <c:pt idx="5">
                  <c:v>22.16</c:v>
                </c:pt>
                <c:pt idx="6">
                  <c:v>18.760000000000002</c:v>
                </c:pt>
                <c:pt idx="7">
                  <c:v>15.75</c:v>
                </c:pt>
                <c:pt idx="8">
                  <c:v>16.350000000000001</c:v>
                </c:pt>
              </c:numCache>
            </c:numRef>
          </c:val>
        </c:ser>
        <c:ser>
          <c:idx val="5"/>
          <c:order val="5"/>
          <c:tx>
            <c:strRef>
              <c:f>'Table 2, Fig5, Fig6, Fig9, '!$G$67</c:f>
              <c:strCache>
                <c:ptCount val="1"/>
                <c:pt idx="0">
                  <c:v>Lake MI 6</c:v>
                </c:pt>
              </c:strCache>
            </c:strRef>
          </c:tx>
          <c:marker>
            <c:symbol val="none"/>
          </c:marker>
          <c:cat>
            <c:numRef>
              <c:f>'Table 2, Fig5, Fig6, Fig9, '!$A$55:$A$63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'!$G$55:$G$63</c:f>
              <c:numCache>
                <c:formatCode>0.00</c:formatCode>
                <c:ptCount val="9"/>
                <c:pt idx="0">
                  <c:v>14.56</c:v>
                </c:pt>
                <c:pt idx="1">
                  <c:v>8.5</c:v>
                </c:pt>
                <c:pt idx="2">
                  <c:v>21.37</c:v>
                </c:pt>
                <c:pt idx="3">
                  <c:v>15.17</c:v>
                </c:pt>
                <c:pt idx="4">
                  <c:v>19.86</c:v>
                </c:pt>
                <c:pt idx="5">
                  <c:v>22.14</c:v>
                </c:pt>
                <c:pt idx="6">
                  <c:v>18.59</c:v>
                </c:pt>
                <c:pt idx="7">
                  <c:v>15.52</c:v>
                </c:pt>
                <c:pt idx="8">
                  <c:v>16.41</c:v>
                </c:pt>
              </c:numCache>
            </c:numRef>
          </c:val>
        </c:ser>
        <c:ser>
          <c:idx val="6"/>
          <c:order val="6"/>
          <c:tx>
            <c:strRef>
              <c:f>'Table 2, Fig5, Fig6, Fig9, '!$P$54</c:f>
              <c:strCache>
                <c:ptCount val="1"/>
                <c:pt idx="0">
                  <c:v>Reservoir 1R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val>
            <c:numRef>
              <c:f>'Table 2, Fig5, Fig6, Fig9, '!$P$55:$P$63</c:f>
              <c:numCache>
                <c:formatCode>0.00</c:formatCode>
                <c:ptCount val="9"/>
                <c:pt idx="0">
                  <c:v>11.64</c:v>
                </c:pt>
                <c:pt idx="1">
                  <c:v>16.399999999999999</c:v>
                </c:pt>
                <c:pt idx="2">
                  <c:v>19.45</c:v>
                </c:pt>
                <c:pt idx="3">
                  <c:v>16.47</c:v>
                </c:pt>
                <c:pt idx="4">
                  <c:v>17.78</c:v>
                </c:pt>
                <c:pt idx="5">
                  <c:v>21.44</c:v>
                </c:pt>
                <c:pt idx="6">
                  <c:v>17.11</c:v>
                </c:pt>
                <c:pt idx="7">
                  <c:v>15.33</c:v>
                </c:pt>
                <c:pt idx="8">
                  <c:v>16.64</c:v>
                </c:pt>
              </c:numCache>
            </c:numRef>
          </c:val>
        </c:ser>
        <c:ser>
          <c:idx val="7"/>
          <c:order val="7"/>
          <c:tx>
            <c:strRef>
              <c:f>'Table 2, Fig5, Fig6, Fig9, '!$Q$54</c:f>
              <c:strCache>
                <c:ptCount val="1"/>
                <c:pt idx="0">
                  <c:v>Reservoir 2R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val>
            <c:numRef>
              <c:f>'Table 2, Fig5, Fig6, Fig9, '!$Q$55:$Q$63</c:f>
              <c:numCache>
                <c:formatCode>0.00</c:formatCode>
                <c:ptCount val="9"/>
                <c:pt idx="0">
                  <c:v>11.59</c:v>
                </c:pt>
                <c:pt idx="1">
                  <c:v>16</c:v>
                </c:pt>
                <c:pt idx="2">
                  <c:v>19.559999999999999</c:v>
                </c:pt>
                <c:pt idx="3">
                  <c:v>16.600000000000001</c:v>
                </c:pt>
                <c:pt idx="4">
                  <c:v>17.78</c:v>
                </c:pt>
                <c:pt idx="5">
                  <c:v>21.58</c:v>
                </c:pt>
                <c:pt idx="6">
                  <c:v>17.38</c:v>
                </c:pt>
                <c:pt idx="7">
                  <c:v>15.17</c:v>
                </c:pt>
                <c:pt idx="8">
                  <c:v>16.68</c:v>
                </c:pt>
              </c:numCache>
            </c:numRef>
          </c:val>
        </c:ser>
        <c:ser>
          <c:idx val="8"/>
          <c:order val="8"/>
          <c:tx>
            <c:strRef>
              <c:f>'Table 2, Fig5, Fig6, Fig9, '!$R$54</c:f>
              <c:strCache>
                <c:ptCount val="1"/>
                <c:pt idx="0">
                  <c:v>Reservoir 3R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val>
            <c:numRef>
              <c:f>'Table 2, Fig5, Fig6, Fig9, '!$R$55:$R$63</c:f>
              <c:numCache>
                <c:formatCode>0.00</c:formatCode>
                <c:ptCount val="9"/>
                <c:pt idx="0">
                  <c:v>11.62</c:v>
                </c:pt>
                <c:pt idx="1">
                  <c:v>15.6</c:v>
                </c:pt>
                <c:pt idx="2">
                  <c:v>18.3</c:v>
                </c:pt>
                <c:pt idx="3">
                  <c:v>15.78</c:v>
                </c:pt>
                <c:pt idx="4">
                  <c:v>17.62</c:v>
                </c:pt>
                <c:pt idx="5">
                  <c:v>21.62</c:v>
                </c:pt>
                <c:pt idx="6">
                  <c:v>17.07</c:v>
                </c:pt>
                <c:pt idx="7">
                  <c:v>15.1</c:v>
                </c:pt>
                <c:pt idx="8">
                  <c:v>16.72</c:v>
                </c:pt>
              </c:numCache>
            </c:numRef>
          </c:val>
        </c:ser>
        <c:marker val="1"/>
        <c:axId val="76757248"/>
        <c:axId val="76771328"/>
      </c:lineChart>
      <c:catAx>
        <c:axId val="76757248"/>
        <c:scaling>
          <c:orientation val="minMax"/>
        </c:scaling>
        <c:axPos val="b"/>
        <c:numFmt formatCode="m/d/yyyy" sourceLinked="1"/>
        <c:tickLblPos val="nextTo"/>
        <c:crossAx val="76771328"/>
        <c:crosses val="autoZero"/>
        <c:lblAlgn val="ctr"/>
        <c:lblOffset val="100"/>
        <c:noMultiLvlLbl val="1"/>
      </c:catAx>
      <c:valAx>
        <c:axId val="76771328"/>
        <c:scaling>
          <c:orientation val="minMax"/>
          <c:max val="23"/>
          <c:min val="7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Surface</a:t>
                </a:r>
                <a:r>
                  <a:rPr lang="en-US" sz="1200" baseline="0"/>
                  <a:t> Temperature</a:t>
                </a:r>
                <a:r>
                  <a:rPr lang="en-US" sz="1200" b="1" i="0" u="none" strike="noStrike" baseline="0">
                    <a:effectLst/>
                  </a:rPr>
                  <a:t>(°C)</a:t>
                </a:r>
              </a:p>
            </c:rich>
          </c:tx>
          <c:layout/>
        </c:title>
        <c:numFmt formatCode="0" sourceLinked="0"/>
        <c:tickLblPos val="nextTo"/>
        <c:crossAx val="76757248"/>
        <c:crosses val="autoZero"/>
        <c:crossBetween val="between"/>
      </c:valAx>
    </c:plotArea>
    <c:legend>
      <c:legendPos val="r"/>
      <c:layout/>
    </c:legend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976618547681564"/>
          <c:y val="5.1400698502930803E-2"/>
          <c:w val="0.66883048993875771"/>
          <c:h val="0.6965277297090805"/>
        </c:manualLayout>
      </c:layout>
      <c:lineChart>
        <c:grouping val="standard"/>
        <c:ser>
          <c:idx val="0"/>
          <c:order val="0"/>
          <c:tx>
            <c:strRef>
              <c:f>'Table 2, Fig5, Fig6, Fig9, '!$B$67</c:f>
              <c:strCache>
                <c:ptCount val="1"/>
                <c:pt idx="0">
                  <c:v>Lake MI 1</c:v>
                </c:pt>
              </c:strCache>
            </c:strRef>
          </c:tx>
          <c:marker>
            <c:symbol val="none"/>
          </c:marker>
          <c:cat>
            <c:numRef>
              <c:f>'Table 2, Fig5, Fig6, Fig9, '!$A$68:$A$76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'!$B$68:$B$76</c:f>
              <c:numCache>
                <c:formatCode>General</c:formatCode>
                <c:ptCount val="9"/>
                <c:pt idx="0">
                  <c:v>7.58</c:v>
                </c:pt>
                <c:pt idx="1">
                  <c:v>3.5600000000000005</c:v>
                </c:pt>
                <c:pt idx="2">
                  <c:v>12.260000000000002</c:v>
                </c:pt>
                <c:pt idx="3">
                  <c:v>7.3699999999999992</c:v>
                </c:pt>
                <c:pt idx="4">
                  <c:v>8.68</c:v>
                </c:pt>
                <c:pt idx="5">
                  <c:v>6.5299999999999994</c:v>
                </c:pt>
                <c:pt idx="6">
                  <c:v>0.76000000000000156</c:v>
                </c:pt>
                <c:pt idx="7">
                  <c:v>3.4700000000000006</c:v>
                </c:pt>
                <c:pt idx="8">
                  <c:v>0.15000000000000213</c:v>
                </c:pt>
              </c:numCache>
            </c:numRef>
          </c:val>
        </c:ser>
        <c:ser>
          <c:idx val="1"/>
          <c:order val="1"/>
          <c:tx>
            <c:strRef>
              <c:f>'Table 2, Fig5, Fig6, Fig9, '!$C$67</c:f>
              <c:strCache>
                <c:ptCount val="1"/>
                <c:pt idx="0">
                  <c:v>Lake MI 2</c:v>
                </c:pt>
              </c:strCache>
            </c:strRef>
          </c:tx>
          <c:marker>
            <c:symbol val="none"/>
          </c:marker>
          <c:cat>
            <c:numRef>
              <c:f>'Table 2, Fig5, Fig6, Fig9, '!$A$68:$A$76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'!$C$68:$C$76</c:f>
              <c:numCache>
                <c:formatCode>General</c:formatCode>
                <c:ptCount val="9"/>
                <c:pt idx="0">
                  <c:v>4.16</c:v>
                </c:pt>
                <c:pt idx="1">
                  <c:v>1.6000000000000005</c:v>
                </c:pt>
                <c:pt idx="2">
                  <c:v>2.2899999999999991</c:v>
                </c:pt>
                <c:pt idx="3">
                  <c:v>1.1499999999999986</c:v>
                </c:pt>
                <c:pt idx="4">
                  <c:v>2.009999999999998</c:v>
                </c:pt>
                <c:pt idx="5">
                  <c:v>1.6000000000000014</c:v>
                </c:pt>
                <c:pt idx="6">
                  <c:v>0.19999999999999929</c:v>
                </c:pt>
                <c:pt idx="7">
                  <c:v>1.1799999999999997</c:v>
                </c:pt>
                <c:pt idx="8">
                  <c:v>5.9999999999998721E-2</c:v>
                </c:pt>
              </c:numCache>
            </c:numRef>
          </c:val>
        </c:ser>
        <c:ser>
          <c:idx val="2"/>
          <c:order val="2"/>
          <c:tx>
            <c:strRef>
              <c:f>'Table 2, Fig5, Fig6, Fig9, '!$D$67</c:f>
              <c:strCache>
                <c:ptCount val="1"/>
                <c:pt idx="0">
                  <c:v>Lake MI 3</c:v>
                </c:pt>
              </c:strCache>
            </c:strRef>
          </c:tx>
          <c:marker>
            <c:symbol val="none"/>
          </c:marker>
          <c:cat>
            <c:numRef>
              <c:f>'Table 2, Fig5, Fig6, Fig9, '!$A$68:$A$76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'!$D$68:$D$76</c:f>
              <c:numCache>
                <c:formatCode>0.00</c:formatCode>
                <c:ptCount val="9"/>
                <c:pt idx="0">
                  <c:v>0.16999999999999993</c:v>
                </c:pt>
                <c:pt idx="1">
                  <c:v>3.3</c:v>
                </c:pt>
                <c:pt idx="2">
                  <c:v>9.7600000000000016</c:v>
                </c:pt>
                <c:pt idx="3">
                  <c:v>7.620000000000001</c:v>
                </c:pt>
                <c:pt idx="4">
                  <c:v>5.0200000000000014</c:v>
                </c:pt>
                <c:pt idx="5">
                  <c:v>2.3299999999999983</c:v>
                </c:pt>
                <c:pt idx="6">
                  <c:v>0.25999999999999801</c:v>
                </c:pt>
                <c:pt idx="7">
                  <c:v>3.0499999999999989</c:v>
                </c:pt>
                <c:pt idx="8">
                  <c:v>0.12000000000000099</c:v>
                </c:pt>
              </c:numCache>
            </c:numRef>
          </c:val>
        </c:ser>
        <c:ser>
          <c:idx val="3"/>
          <c:order val="3"/>
          <c:tx>
            <c:strRef>
              <c:f>'Table 2, Fig5, Fig6, Fig9, '!$E$67</c:f>
              <c:strCache>
                <c:ptCount val="1"/>
                <c:pt idx="0">
                  <c:v>Lake MI 4</c:v>
                </c:pt>
              </c:strCache>
            </c:strRef>
          </c:tx>
          <c:marker>
            <c:symbol val="none"/>
          </c:marker>
          <c:cat>
            <c:numRef>
              <c:f>'Table 2, Fig5, Fig6, Fig9, '!$A$68:$A$76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'!$E$68:$E$76</c:f>
              <c:numCache>
                <c:formatCode>0.00</c:formatCode>
                <c:ptCount val="9"/>
                <c:pt idx="0">
                  <c:v>8.25</c:v>
                </c:pt>
                <c:pt idx="1">
                  <c:v>6.8999999999999995</c:v>
                </c:pt>
                <c:pt idx="2">
                  <c:v>14.12</c:v>
                </c:pt>
                <c:pt idx="3">
                  <c:v>9.5399999999999991</c:v>
                </c:pt>
                <c:pt idx="4">
                  <c:v>10.540000000000001</c:v>
                </c:pt>
                <c:pt idx="5">
                  <c:v>8.3400000000000016</c:v>
                </c:pt>
                <c:pt idx="6">
                  <c:v>1.4499999999999993</c:v>
                </c:pt>
                <c:pt idx="7">
                  <c:v>7.75</c:v>
                </c:pt>
                <c:pt idx="8">
                  <c:v>5.9999999999998721E-2</c:v>
                </c:pt>
              </c:numCache>
            </c:numRef>
          </c:val>
        </c:ser>
        <c:ser>
          <c:idx val="4"/>
          <c:order val="4"/>
          <c:tx>
            <c:strRef>
              <c:f>'Table 2, Fig5, Fig6, Fig9, '!$F$67</c:f>
              <c:strCache>
                <c:ptCount val="1"/>
                <c:pt idx="0">
                  <c:v>Lake MI 5</c:v>
                </c:pt>
              </c:strCache>
            </c:strRef>
          </c:tx>
          <c:marker>
            <c:symbol val="none"/>
          </c:marker>
          <c:cat>
            <c:numRef>
              <c:f>'Table 2, Fig5, Fig6, Fig9, '!$A$68:$A$76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'!$F$68:$F$76</c:f>
              <c:numCache>
                <c:formatCode>General</c:formatCode>
                <c:ptCount val="9"/>
                <c:pt idx="0">
                  <c:v>1.3900000000000006</c:v>
                </c:pt>
                <c:pt idx="1">
                  <c:v>3.3999999999999995</c:v>
                </c:pt>
                <c:pt idx="2">
                  <c:v>12.279999999999998</c:v>
                </c:pt>
                <c:pt idx="3">
                  <c:v>7.8299999999999992</c:v>
                </c:pt>
                <c:pt idx="4">
                  <c:v>4.4500000000000011</c:v>
                </c:pt>
                <c:pt idx="5">
                  <c:v>1.8999999999999986</c:v>
                </c:pt>
                <c:pt idx="6">
                  <c:v>1.3399999999999999</c:v>
                </c:pt>
                <c:pt idx="7">
                  <c:v>1.92</c:v>
                </c:pt>
                <c:pt idx="8">
                  <c:v>5.0000000000000711E-2</c:v>
                </c:pt>
              </c:numCache>
            </c:numRef>
          </c:val>
        </c:ser>
        <c:ser>
          <c:idx val="5"/>
          <c:order val="5"/>
          <c:tx>
            <c:strRef>
              <c:f>'Table 2, Fig5, Fig6, Fig9, '!$G$67</c:f>
              <c:strCache>
                <c:ptCount val="1"/>
                <c:pt idx="0">
                  <c:v>Lake MI 6</c:v>
                </c:pt>
              </c:strCache>
            </c:strRef>
          </c:tx>
          <c:marker>
            <c:symbol val="none"/>
          </c:marker>
          <c:cat>
            <c:numRef>
              <c:f>'Table 2, Fig5, Fig6, Fig9, '!$A$68:$A$76</c:f>
              <c:numCache>
                <c:formatCode>m/d/yyyy</c:formatCode>
                <c:ptCount val="9"/>
                <c:pt idx="0">
                  <c:v>41445</c:v>
                </c:pt>
                <c:pt idx="1">
                  <c:v>41456</c:v>
                </c:pt>
                <c:pt idx="2">
                  <c:v>41470</c:v>
                </c:pt>
                <c:pt idx="3">
                  <c:v>41485</c:v>
                </c:pt>
                <c:pt idx="4">
                  <c:v>41498</c:v>
                </c:pt>
                <c:pt idx="5">
                  <c:v>41515</c:v>
                </c:pt>
                <c:pt idx="6">
                  <c:v>41528</c:v>
                </c:pt>
                <c:pt idx="7">
                  <c:v>41542</c:v>
                </c:pt>
                <c:pt idx="8">
                  <c:v>41558</c:v>
                </c:pt>
              </c:numCache>
            </c:numRef>
          </c:cat>
          <c:val>
            <c:numRef>
              <c:f>'Table 2, Fig5, Fig6, Fig9, '!$G$68:$G$76</c:f>
              <c:numCache>
                <c:formatCode>General</c:formatCode>
                <c:ptCount val="9"/>
                <c:pt idx="0">
                  <c:v>4.1300000000000008</c:v>
                </c:pt>
                <c:pt idx="1">
                  <c:v>1.7000000000000002</c:v>
                </c:pt>
                <c:pt idx="2">
                  <c:v>4.4000000000000021</c:v>
                </c:pt>
                <c:pt idx="3">
                  <c:v>5.6999999999999993</c:v>
                </c:pt>
                <c:pt idx="4">
                  <c:v>0.62000000000000099</c:v>
                </c:pt>
                <c:pt idx="5">
                  <c:v>1.0899999999999999</c:v>
                </c:pt>
                <c:pt idx="6">
                  <c:v>1.0100000000000016</c:v>
                </c:pt>
                <c:pt idx="7">
                  <c:v>0.5</c:v>
                </c:pt>
                <c:pt idx="8">
                  <c:v>0</c:v>
                </c:pt>
              </c:numCache>
            </c:numRef>
          </c:val>
        </c:ser>
        <c:marker val="1"/>
        <c:axId val="76799360"/>
        <c:axId val="76825728"/>
      </c:lineChart>
      <c:catAx>
        <c:axId val="76799360"/>
        <c:scaling>
          <c:orientation val="minMax"/>
        </c:scaling>
        <c:axPos val="b"/>
        <c:numFmt formatCode="m/d/yyyy" sourceLinked="1"/>
        <c:tickLblPos val="nextTo"/>
        <c:crossAx val="76825728"/>
        <c:crosses val="autoZero"/>
        <c:lblAlgn val="ctr"/>
        <c:lblOffset val="100"/>
        <c:noMultiLvlLbl val="1"/>
      </c:catAx>
      <c:valAx>
        <c:axId val="76825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Surface</a:t>
                </a:r>
                <a:r>
                  <a:rPr lang="en-US" baseline="0"/>
                  <a:t> Temp - Bottom Temp</a:t>
                </a:r>
                <a:r>
                  <a:rPr lang="en-US" sz="1000" b="1" i="0" u="none" strike="noStrike" baseline="0">
                    <a:effectLst/>
                  </a:rPr>
                  <a:t>(°C)</a:t>
                </a:r>
              </a:p>
            </c:rich>
          </c:tx>
          <c:layout/>
        </c:title>
        <c:numFmt formatCode="General" sourceLinked="1"/>
        <c:tickLblPos val="nextTo"/>
        <c:crossAx val="76799360"/>
        <c:crosses val="autoZero"/>
        <c:crossBetween val="between"/>
      </c:valAx>
    </c:plotArea>
    <c:legend>
      <c:legendPos val="r"/>
      <c:layout/>
    </c:legend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Bottom</a:t>
            </a:r>
            <a:r>
              <a:rPr lang="en-US" baseline="0"/>
              <a:t> Temperature 6/20 to 8/12</a:t>
            </a:r>
            <a:endParaRPr lang="en-US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'Table 2, Fig5, Fig6, Fig9, '!$B$16:$E$16</c:f>
              <c:strCache>
                <c:ptCount val="1"/>
                <c:pt idx="0">
                  <c:v>Lake Michigan Station 1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'!$E$18:$E$22</c:f>
              <c:numCache>
                <c:formatCode>0.00</c:formatCode>
                <c:ptCount val="5"/>
                <c:pt idx="0">
                  <c:v>6.58</c:v>
                </c:pt>
                <c:pt idx="1">
                  <c:v>6</c:v>
                </c:pt>
                <c:pt idx="2">
                  <c:v>9.6999999999999993</c:v>
                </c:pt>
                <c:pt idx="3">
                  <c:v>8.74</c:v>
                </c:pt>
                <c:pt idx="4">
                  <c:v>11.5</c:v>
                </c:pt>
              </c:numCache>
            </c:numRef>
          </c:yVal>
        </c:ser>
        <c:ser>
          <c:idx val="1"/>
          <c:order val="1"/>
          <c:tx>
            <c:strRef>
              <c:f>'Table 2, Fig5, Fig6, Fig9, '!$H$16:$K$16</c:f>
              <c:strCache>
                <c:ptCount val="1"/>
                <c:pt idx="0">
                  <c:v>Lake Michigan Station 2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'!$K$18:$K$22</c:f>
              <c:numCache>
                <c:formatCode>0.00</c:formatCode>
                <c:ptCount val="5"/>
                <c:pt idx="0">
                  <c:v>10.85</c:v>
                </c:pt>
                <c:pt idx="1">
                  <c:v>6.3</c:v>
                </c:pt>
                <c:pt idx="2">
                  <c:v>18.920000000000002</c:v>
                </c:pt>
                <c:pt idx="3">
                  <c:v>14.21</c:v>
                </c:pt>
                <c:pt idx="4">
                  <c:v>17.64</c:v>
                </c:pt>
              </c:numCache>
            </c:numRef>
          </c:yVal>
        </c:ser>
        <c:ser>
          <c:idx val="2"/>
          <c:order val="2"/>
          <c:tx>
            <c:strRef>
              <c:f>'Table 2, Fig5, Fig6, Fig9, '!$N$16:$Q$16</c:f>
              <c:strCache>
                <c:ptCount val="1"/>
                <c:pt idx="0">
                  <c:v>Lake Michigan Station 3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'!$Q$18:$Q$22</c:f>
              <c:numCache>
                <c:formatCode>0.00</c:formatCode>
                <c:ptCount val="5"/>
                <c:pt idx="0">
                  <c:v>11.19</c:v>
                </c:pt>
                <c:pt idx="1">
                  <c:v>5.8</c:v>
                </c:pt>
                <c:pt idx="2">
                  <c:v>11</c:v>
                </c:pt>
                <c:pt idx="3">
                  <c:v>8.36</c:v>
                </c:pt>
                <c:pt idx="4">
                  <c:v>13.67</c:v>
                </c:pt>
              </c:numCache>
            </c:numRef>
          </c:yVal>
        </c:ser>
        <c:ser>
          <c:idx val="3"/>
          <c:order val="3"/>
          <c:tx>
            <c:strRef>
              <c:f>'Table 2, Fig5, Fig6, Fig9, '!$B$29:$E$29</c:f>
              <c:strCache>
                <c:ptCount val="1"/>
                <c:pt idx="0">
                  <c:v>Lake Michigan Station 4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'!$E$31:$E$35</c:f>
              <c:numCache>
                <c:formatCode>0.00</c:formatCode>
                <c:ptCount val="5"/>
                <c:pt idx="0">
                  <c:v>5.72</c:v>
                </c:pt>
                <c:pt idx="1">
                  <c:v>5.2</c:v>
                </c:pt>
                <c:pt idx="2">
                  <c:v>8.1</c:v>
                </c:pt>
                <c:pt idx="3">
                  <c:v>6.32</c:v>
                </c:pt>
                <c:pt idx="4">
                  <c:v>9.83</c:v>
                </c:pt>
              </c:numCache>
            </c:numRef>
          </c:yVal>
        </c:ser>
        <c:ser>
          <c:idx val="4"/>
          <c:order val="4"/>
          <c:tx>
            <c:strRef>
              <c:f>'Table 2, Fig5, Fig6, Fig9, '!$H$29:$K$29</c:f>
              <c:strCache>
                <c:ptCount val="1"/>
                <c:pt idx="0">
                  <c:v>Lake Michigan Station 5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'!$K$31:$K$35</c:f>
              <c:numCache>
                <c:formatCode>0.00</c:formatCode>
                <c:ptCount val="5"/>
                <c:pt idx="0">
                  <c:v>9.69</c:v>
                </c:pt>
                <c:pt idx="1">
                  <c:v>7.3</c:v>
                </c:pt>
                <c:pt idx="2">
                  <c:v>9.8000000000000007</c:v>
                </c:pt>
                <c:pt idx="3">
                  <c:v>7.2</c:v>
                </c:pt>
                <c:pt idx="4">
                  <c:v>15.6</c:v>
                </c:pt>
              </c:numCache>
            </c:numRef>
          </c:yVal>
        </c:ser>
        <c:ser>
          <c:idx val="5"/>
          <c:order val="5"/>
          <c:tx>
            <c:strRef>
              <c:f>'Table 2, Fig5, Fig6, Fig9, '!$N$29:$Q$29</c:f>
              <c:strCache>
                <c:ptCount val="1"/>
                <c:pt idx="0">
                  <c:v>Lake Michigan Station 6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'!$Q$31:$Q$35</c:f>
              <c:numCache>
                <c:formatCode>0.00</c:formatCode>
                <c:ptCount val="5"/>
                <c:pt idx="0">
                  <c:v>10.43</c:v>
                </c:pt>
                <c:pt idx="1">
                  <c:v>6.8</c:v>
                </c:pt>
                <c:pt idx="2">
                  <c:v>16.97</c:v>
                </c:pt>
                <c:pt idx="3">
                  <c:v>9.4700000000000006</c:v>
                </c:pt>
                <c:pt idx="4">
                  <c:v>19.239999999999998</c:v>
                </c:pt>
              </c:numCache>
            </c:numRef>
          </c:yVal>
        </c:ser>
        <c:axId val="76845824"/>
        <c:axId val="76847360"/>
      </c:scatterChart>
      <c:valAx>
        <c:axId val="76845824"/>
        <c:scaling>
          <c:orientation val="minMax"/>
        </c:scaling>
        <c:axPos val="b"/>
        <c:numFmt formatCode="General" sourceLinked="1"/>
        <c:tickLblPos val="nextTo"/>
        <c:crossAx val="76847360"/>
        <c:crosses val="autoZero"/>
        <c:crossBetween val="midCat"/>
      </c:valAx>
      <c:valAx>
        <c:axId val="76847360"/>
        <c:scaling>
          <c:orientation val="minMax"/>
        </c:scaling>
        <c:axPos val="l"/>
        <c:majorGridlines/>
        <c:numFmt formatCode="0.00" sourceLinked="1"/>
        <c:tickLblPos val="nextTo"/>
        <c:crossAx val="7684582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Surface Temperature 6/20</a:t>
            </a:r>
            <a:r>
              <a:rPr lang="en-US" baseline="0"/>
              <a:t> to 8/12</a:t>
            </a:r>
            <a:endParaRPr lang="en-US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'Table 2, Fig5, Fig6, Fig9, '!$B$16:$E$16</c:f>
              <c:strCache>
                <c:ptCount val="1"/>
                <c:pt idx="0">
                  <c:v>Lake Michigan Station 1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'!$D$18:$D$22</c:f>
              <c:numCache>
                <c:formatCode>0.00</c:formatCode>
                <c:ptCount val="5"/>
                <c:pt idx="0">
                  <c:v>14.16</c:v>
                </c:pt>
                <c:pt idx="1">
                  <c:v>9.56</c:v>
                </c:pt>
                <c:pt idx="2">
                  <c:v>21.96</c:v>
                </c:pt>
                <c:pt idx="3">
                  <c:v>16.11</c:v>
                </c:pt>
                <c:pt idx="4">
                  <c:v>20.18</c:v>
                </c:pt>
              </c:numCache>
            </c:numRef>
          </c:yVal>
        </c:ser>
        <c:ser>
          <c:idx val="1"/>
          <c:order val="1"/>
          <c:tx>
            <c:strRef>
              <c:f>'Table 2, Fig5, Fig6, Fig9, '!$H$16:$K$16</c:f>
              <c:strCache>
                <c:ptCount val="1"/>
                <c:pt idx="0">
                  <c:v>Lake Michigan Station 2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'!$J$18:$J$22</c:f>
              <c:numCache>
                <c:formatCode>0.00</c:formatCode>
                <c:ptCount val="5"/>
                <c:pt idx="0">
                  <c:v>15.01</c:v>
                </c:pt>
                <c:pt idx="1">
                  <c:v>7.9</c:v>
                </c:pt>
                <c:pt idx="2">
                  <c:v>21.21</c:v>
                </c:pt>
                <c:pt idx="3">
                  <c:v>15.36</c:v>
                </c:pt>
                <c:pt idx="4">
                  <c:v>19.649999999999999</c:v>
                </c:pt>
              </c:numCache>
            </c:numRef>
          </c:yVal>
        </c:ser>
        <c:ser>
          <c:idx val="2"/>
          <c:order val="2"/>
          <c:tx>
            <c:strRef>
              <c:f>'Table 2, Fig5, Fig6, Fig9, '!$N$16:$Q$16</c:f>
              <c:strCache>
                <c:ptCount val="1"/>
                <c:pt idx="0">
                  <c:v>Lake Michigan Station 3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'!$P$18:$P$22</c:f>
              <c:numCache>
                <c:formatCode>0.00</c:formatCode>
                <c:ptCount val="5"/>
                <c:pt idx="0">
                  <c:v>11.36</c:v>
                </c:pt>
                <c:pt idx="1">
                  <c:v>9.1</c:v>
                </c:pt>
                <c:pt idx="2">
                  <c:v>20.76</c:v>
                </c:pt>
                <c:pt idx="3">
                  <c:v>15.98</c:v>
                </c:pt>
                <c:pt idx="4">
                  <c:v>18.690000000000001</c:v>
                </c:pt>
              </c:numCache>
            </c:numRef>
          </c:yVal>
        </c:ser>
        <c:ser>
          <c:idx val="3"/>
          <c:order val="3"/>
          <c:tx>
            <c:strRef>
              <c:f>'Table 2, Fig5, Fig6, Fig9, '!$B$29:$E$29</c:f>
              <c:strCache>
                <c:ptCount val="1"/>
                <c:pt idx="0">
                  <c:v>Lake Michigan Station 4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'!$D$31:$D$35</c:f>
              <c:numCache>
                <c:formatCode>0.00</c:formatCode>
                <c:ptCount val="5"/>
                <c:pt idx="0">
                  <c:v>13.97</c:v>
                </c:pt>
                <c:pt idx="1">
                  <c:v>12.1</c:v>
                </c:pt>
                <c:pt idx="2">
                  <c:v>22.22</c:v>
                </c:pt>
                <c:pt idx="3">
                  <c:v>15.86</c:v>
                </c:pt>
                <c:pt idx="4">
                  <c:v>20.37</c:v>
                </c:pt>
              </c:numCache>
            </c:numRef>
          </c:yVal>
        </c:ser>
        <c:ser>
          <c:idx val="4"/>
          <c:order val="4"/>
          <c:tx>
            <c:strRef>
              <c:f>'Table 2, Fig5, Fig6, Fig9, '!$H$29:$K$29</c:f>
              <c:strCache>
                <c:ptCount val="1"/>
                <c:pt idx="0">
                  <c:v>Lake Michigan Station 5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'!$J$31:$J$35</c:f>
              <c:numCache>
                <c:formatCode>0.00</c:formatCode>
                <c:ptCount val="5"/>
                <c:pt idx="0">
                  <c:v>11.08</c:v>
                </c:pt>
                <c:pt idx="1">
                  <c:v>10.7</c:v>
                </c:pt>
                <c:pt idx="2">
                  <c:v>22.08</c:v>
                </c:pt>
                <c:pt idx="3">
                  <c:v>15.03</c:v>
                </c:pt>
                <c:pt idx="4">
                  <c:v>20.05</c:v>
                </c:pt>
              </c:numCache>
            </c:numRef>
          </c:yVal>
        </c:ser>
        <c:ser>
          <c:idx val="5"/>
          <c:order val="5"/>
          <c:tx>
            <c:strRef>
              <c:f>'Table 2, Fig5, Fig6, Fig9, '!$N$29:$Q$29</c:f>
              <c:strCache>
                <c:ptCount val="1"/>
                <c:pt idx="0">
                  <c:v>Lake Michigan Station 6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'!$F$5:$F$9</c:f>
              <c:numCache>
                <c:formatCode>General</c:formatCode>
                <c:ptCount val="5"/>
                <c:pt idx="0">
                  <c:v>1290960000</c:v>
                </c:pt>
                <c:pt idx="1">
                  <c:v>1001880000</c:v>
                </c:pt>
                <c:pt idx="2">
                  <c:v>1785960000.0000002</c:v>
                </c:pt>
                <c:pt idx="3">
                  <c:v>1176119999.9999998</c:v>
                </c:pt>
                <c:pt idx="4">
                  <c:v>1508760000</c:v>
                </c:pt>
              </c:numCache>
            </c:numRef>
          </c:xVal>
          <c:yVal>
            <c:numRef>
              <c:f>'Table 2, Fig5, Fig6, Fig9, '!$P$31:$P$35</c:f>
              <c:numCache>
                <c:formatCode>0.00</c:formatCode>
                <c:ptCount val="5"/>
                <c:pt idx="0">
                  <c:v>14.56</c:v>
                </c:pt>
                <c:pt idx="1">
                  <c:v>8.5</c:v>
                </c:pt>
                <c:pt idx="2">
                  <c:v>21.37</c:v>
                </c:pt>
                <c:pt idx="3">
                  <c:v>15.17</c:v>
                </c:pt>
                <c:pt idx="4">
                  <c:v>19.86</c:v>
                </c:pt>
              </c:numCache>
            </c:numRef>
          </c:yVal>
        </c:ser>
        <c:axId val="76912512"/>
        <c:axId val="76914048"/>
      </c:scatterChart>
      <c:valAx>
        <c:axId val="76912512"/>
        <c:scaling>
          <c:orientation val="minMax"/>
        </c:scaling>
        <c:axPos val="b"/>
        <c:numFmt formatCode="General" sourceLinked="1"/>
        <c:tickLblPos val="nextTo"/>
        <c:crossAx val="76914048"/>
        <c:crosses val="autoZero"/>
        <c:crossBetween val="midCat"/>
      </c:valAx>
      <c:valAx>
        <c:axId val="76914048"/>
        <c:scaling>
          <c:orientation val="minMax"/>
        </c:scaling>
        <c:axPos val="l"/>
        <c:majorGridlines/>
        <c:numFmt formatCode="0.00" sourceLinked="1"/>
        <c:tickLblPos val="nextTo"/>
        <c:crossAx val="76912512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Bottom</a:t>
            </a:r>
            <a:r>
              <a:rPr lang="en-US" baseline="0"/>
              <a:t> Temperature 8/29 to 10/11</a:t>
            </a:r>
            <a:endParaRPr lang="en-US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'Table 2, Fig5, Fig6, Fig9, '!$B$16:$E$16</c:f>
              <c:strCache>
                <c:ptCount val="1"/>
                <c:pt idx="0">
                  <c:v>Lake Michigan Station 1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'!$E$23:$E$26</c:f>
              <c:numCache>
                <c:formatCode>0.00</c:formatCode>
                <c:ptCount val="4"/>
                <c:pt idx="0">
                  <c:v>15.19</c:v>
                </c:pt>
                <c:pt idx="1">
                  <c:v>17.809999999999999</c:v>
                </c:pt>
                <c:pt idx="2">
                  <c:v>12.65</c:v>
                </c:pt>
                <c:pt idx="3">
                  <c:v>16.52</c:v>
                </c:pt>
              </c:numCache>
            </c:numRef>
          </c:yVal>
        </c:ser>
        <c:ser>
          <c:idx val="1"/>
          <c:order val="1"/>
          <c:tx>
            <c:strRef>
              <c:f>'Table 2, Fig5, Fig6, Fig9, '!$H$16:$K$16</c:f>
              <c:strCache>
                <c:ptCount val="1"/>
                <c:pt idx="0">
                  <c:v>Lake Michigan Station 2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'!$K$23:$K$26</c:f>
              <c:numCache>
                <c:formatCode>0.00</c:formatCode>
                <c:ptCount val="4"/>
                <c:pt idx="0">
                  <c:v>21.2</c:v>
                </c:pt>
                <c:pt idx="1">
                  <c:v>18</c:v>
                </c:pt>
                <c:pt idx="2">
                  <c:v>13.65</c:v>
                </c:pt>
                <c:pt idx="3">
                  <c:v>16.260000000000002</c:v>
                </c:pt>
              </c:numCache>
            </c:numRef>
          </c:yVal>
        </c:ser>
        <c:ser>
          <c:idx val="2"/>
          <c:order val="2"/>
          <c:tx>
            <c:strRef>
              <c:f>'Table 2, Fig5, Fig6, Fig9, '!$N$16:$Q$16</c:f>
              <c:strCache>
                <c:ptCount val="1"/>
                <c:pt idx="0">
                  <c:v>Lake Michigan Station 3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'!$Q$23:$Q$26</c:f>
              <c:numCache>
                <c:formatCode>0.00</c:formatCode>
                <c:ptCount val="4"/>
                <c:pt idx="0">
                  <c:v>20.39</c:v>
                </c:pt>
                <c:pt idx="1">
                  <c:v>18.03</c:v>
                </c:pt>
                <c:pt idx="2">
                  <c:v>12.89</c:v>
                </c:pt>
                <c:pt idx="3">
                  <c:v>16.32</c:v>
                </c:pt>
              </c:numCache>
            </c:numRef>
          </c:yVal>
        </c:ser>
        <c:ser>
          <c:idx val="3"/>
          <c:order val="3"/>
          <c:tx>
            <c:strRef>
              <c:f>'Table 2, Fig5, Fig6, Fig9, '!$B$29:$E$29</c:f>
              <c:strCache>
                <c:ptCount val="1"/>
                <c:pt idx="0">
                  <c:v>Lake Michigan Station 4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'!$E$36:$E$39</c:f>
              <c:numCache>
                <c:formatCode>0.00</c:formatCode>
                <c:ptCount val="4"/>
                <c:pt idx="0">
                  <c:v>13.53</c:v>
                </c:pt>
                <c:pt idx="1">
                  <c:v>17.14</c:v>
                </c:pt>
                <c:pt idx="2">
                  <c:v>9.34</c:v>
                </c:pt>
                <c:pt idx="3">
                  <c:v>16.62</c:v>
                </c:pt>
              </c:numCache>
            </c:numRef>
          </c:yVal>
        </c:ser>
        <c:ser>
          <c:idx val="4"/>
          <c:order val="4"/>
          <c:tx>
            <c:strRef>
              <c:f>'Table 2, Fig5, Fig6, Fig9, '!$H$29:$K$29</c:f>
              <c:strCache>
                <c:ptCount val="1"/>
                <c:pt idx="0">
                  <c:v>Lake Michigan Station 5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'!$K$36:$K$39</c:f>
              <c:numCache>
                <c:formatCode>0.00</c:formatCode>
                <c:ptCount val="4"/>
                <c:pt idx="0">
                  <c:v>20.260000000000002</c:v>
                </c:pt>
                <c:pt idx="1">
                  <c:v>17.420000000000002</c:v>
                </c:pt>
                <c:pt idx="2">
                  <c:v>13.83</c:v>
                </c:pt>
                <c:pt idx="3">
                  <c:v>16.3</c:v>
                </c:pt>
              </c:numCache>
            </c:numRef>
          </c:yVal>
        </c:ser>
        <c:ser>
          <c:idx val="5"/>
          <c:order val="5"/>
          <c:tx>
            <c:strRef>
              <c:f>'Table 2, Fig5, Fig6, Fig9, '!$N$29:$Q$29</c:f>
              <c:strCache>
                <c:ptCount val="1"/>
                <c:pt idx="0">
                  <c:v>Lake Michigan Station 6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'!$Q$36:$Q$39</c:f>
              <c:numCache>
                <c:formatCode>0.00</c:formatCode>
                <c:ptCount val="4"/>
                <c:pt idx="0">
                  <c:v>21.05</c:v>
                </c:pt>
                <c:pt idx="1">
                  <c:v>17.579999999999998</c:v>
                </c:pt>
                <c:pt idx="2">
                  <c:v>15.02</c:v>
                </c:pt>
                <c:pt idx="3">
                  <c:v>16.41</c:v>
                </c:pt>
              </c:numCache>
            </c:numRef>
          </c:yVal>
        </c:ser>
        <c:axId val="76978816"/>
        <c:axId val="76992896"/>
      </c:scatterChart>
      <c:valAx>
        <c:axId val="76978816"/>
        <c:scaling>
          <c:orientation val="minMax"/>
        </c:scaling>
        <c:axPos val="b"/>
        <c:numFmt formatCode="General" sourceLinked="1"/>
        <c:tickLblPos val="nextTo"/>
        <c:crossAx val="76992896"/>
        <c:crosses val="autoZero"/>
        <c:crossBetween val="midCat"/>
      </c:valAx>
      <c:valAx>
        <c:axId val="76992896"/>
        <c:scaling>
          <c:orientation val="minMax"/>
        </c:scaling>
        <c:axPos val="l"/>
        <c:majorGridlines/>
        <c:numFmt formatCode="0.00" sourceLinked="1"/>
        <c:tickLblPos val="nextTo"/>
        <c:crossAx val="76978816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Surface Temperature 8/29 to 10/11</a:t>
            </a:r>
            <a:endParaRPr lang="en-US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'Table 2, Fig5, Fig6, Fig9, '!$B$16:$E$16</c:f>
              <c:strCache>
                <c:ptCount val="1"/>
                <c:pt idx="0">
                  <c:v>Lake Michigan Station 1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'!$D$23:$D$26</c:f>
              <c:numCache>
                <c:formatCode>0.00</c:formatCode>
                <c:ptCount val="4"/>
                <c:pt idx="0">
                  <c:v>21.72</c:v>
                </c:pt>
                <c:pt idx="1">
                  <c:v>18.57</c:v>
                </c:pt>
                <c:pt idx="2">
                  <c:v>16.12</c:v>
                </c:pt>
                <c:pt idx="3">
                  <c:v>16.670000000000002</c:v>
                </c:pt>
              </c:numCache>
            </c:numRef>
          </c:yVal>
        </c:ser>
        <c:ser>
          <c:idx val="1"/>
          <c:order val="1"/>
          <c:tx>
            <c:strRef>
              <c:f>'Table 2, Fig5, Fig6, Fig9, '!$H$16:$K$16</c:f>
              <c:strCache>
                <c:ptCount val="1"/>
                <c:pt idx="0">
                  <c:v>Lake Michigan Station 2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'!$J$23:$J$26</c:f>
              <c:numCache>
                <c:formatCode>0.00</c:formatCode>
                <c:ptCount val="4"/>
                <c:pt idx="0">
                  <c:v>22.8</c:v>
                </c:pt>
                <c:pt idx="1">
                  <c:v>18.2</c:v>
                </c:pt>
                <c:pt idx="2">
                  <c:v>14.83</c:v>
                </c:pt>
                <c:pt idx="3">
                  <c:v>16.32</c:v>
                </c:pt>
              </c:numCache>
            </c:numRef>
          </c:yVal>
        </c:ser>
        <c:ser>
          <c:idx val="2"/>
          <c:order val="2"/>
          <c:tx>
            <c:strRef>
              <c:f>'Table 2, Fig5, Fig6, Fig9, '!$N$16:$Q$16</c:f>
              <c:strCache>
                <c:ptCount val="1"/>
                <c:pt idx="0">
                  <c:v>Lake Michigan Station 3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'!$P$23:$P$26</c:f>
              <c:numCache>
                <c:formatCode>0.00</c:formatCode>
                <c:ptCount val="4"/>
                <c:pt idx="0">
                  <c:v>22.72</c:v>
                </c:pt>
                <c:pt idx="1">
                  <c:v>18.29</c:v>
                </c:pt>
                <c:pt idx="2">
                  <c:v>15.94</c:v>
                </c:pt>
                <c:pt idx="3">
                  <c:v>16.440000000000001</c:v>
                </c:pt>
              </c:numCache>
            </c:numRef>
          </c:yVal>
        </c:ser>
        <c:ser>
          <c:idx val="3"/>
          <c:order val="3"/>
          <c:tx>
            <c:strRef>
              <c:f>'Table 2, Fig5, Fig6, Fig9, '!$B$29:$E$29</c:f>
              <c:strCache>
                <c:ptCount val="1"/>
                <c:pt idx="0">
                  <c:v>Lake Michigan Station 4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'!$D$36:$D$39</c:f>
              <c:numCache>
                <c:formatCode>0.00</c:formatCode>
                <c:ptCount val="4"/>
                <c:pt idx="0">
                  <c:v>21.87</c:v>
                </c:pt>
                <c:pt idx="1">
                  <c:v>18.59</c:v>
                </c:pt>
                <c:pt idx="2">
                  <c:v>17.09</c:v>
                </c:pt>
                <c:pt idx="3">
                  <c:v>16.68</c:v>
                </c:pt>
              </c:numCache>
            </c:numRef>
          </c:yVal>
        </c:ser>
        <c:ser>
          <c:idx val="4"/>
          <c:order val="4"/>
          <c:tx>
            <c:strRef>
              <c:f>'Table 2, Fig5, Fig6, Fig9, '!$H$29:$K$29</c:f>
              <c:strCache>
                <c:ptCount val="1"/>
                <c:pt idx="0">
                  <c:v>Lake Michigan Station 5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'!$J$36:$J$39</c:f>
              <c:numCache>
                <c:formatCode>0.00</c:formatCode>
                <c:ptCount val="4"/>
                <c:pt idx="0">
                  <c:v>22.16</c:v>
                </c:pt>
                <c:pt idx="1">
                  <c:v>18.760000000000002</c:v>
                </c:pt>
                <c:pt idx="2">
                  <c:v>15.75</c:v>
                </c:pt>
                <c:pt idx="3">
                  <c:v>16.350000000000001</c:v>
                </c:pt>
              </c:numCache>
            </c:numRef>
          </c:yVal>
        </c:ser>
        <c:ser>
          <c:idx val="5"/>
          <c:order val="5"/>
          <c:tx>
            <c:strRef>
              <c:f>'Table 2, Fig5, Fig6, Fig9, '!$N$29:$Q$29</c:f>
              <c:strCache>
                <c:ptCount val="1"/>
                <c:pt idx="0">
                  <c:v>Lake Michigan Station 6</c:v>
                </c:pt>
              </c:strCache>
            </c:strRef>
          </c:tx>
          <c:spPr>
            <a:ln w="28575">
              <a:noFill/>
            </a:ln>
          </c:spPr>
          <c:xVal>
            <c:numRef>
              <c:f>'Table 2, Fig5, Fig6, Fig9, '!$F$10:$F$13</c:f>
              <c:numCache>
                <c:formatCode>General</c:formatCode>
                <c:ptCount val="4"/>
                <c:pt idx="0">
                  <c:v>1845359999.9999998</c:v>
                </c:pt>
                <c:pt idx="1">
                  <c:v>0</c:v>
                </c:pt>
                <c:pt idx="2">
                  <c:v>1599840000.0000002</c:v>
                </c:pt>
                <c:pt idx="3">
                  <c:v>1132560000</c:v>
                </c:pt>
              </c:numCache>
            </c:numRef>
          </c:xVal>
          <c:yVal>
            <c:numRef>
              <c:f>'Table 2, Fig5, Fig6, Fig9, '!$P$36:$P$39</c:f>
              <c:numCache>
                <c:formatCode>0.00</c:formatCode>
                <c:ptCount val="4"/>
                <c:pt idx="0">
                  <c:v>22.14</c:v>
                </c:pt>
                <c:pt idx="1">
                  <c:v>18.59</c:v>
                </c:pt>
                <c:pt idx="2">
                  <c:v>15.52</c:v>
                </c:pt>
                <c:pt idx="3">
                  <c:v>16.41</c:v>
                </c:pt>
              </c:numCache>
            </c:numRef>
          </c:yVal>
        </c:ser>
        <c:axId val="77042048"/>
        <c:axId val="77043584"/>
      </c:scatterChart>
      <c:valAx>
        <c:axId val="77042048"/>
        <c:scaling>
          <c:orientation val="minMax"/>
        </c:scaling>
        <c:axPos val="b"/>
        <c:numFmt formatCode="General" sourceLinked="1"/>
        <c:tickLblPos val="nextTo"/>
        <c:crossAx val="77043584"/>
        <c:crosses val="autoZero"/>
        <c:crossBetween val="midCat"/>
      </c:valAx>
      <c:valAx>
        <c:axId val="77043584"/>
        <c:scaling>
          <c:orientation val="minMax"/>
        </c:scaling>
        <c:axPos val="l"/>
        <c:majorGridlines/>
        <c:numFmt formatCode="0.00" sourceLinked="1"/>
        <c:tickLblPos val="nextTo"/>
        <c:crossAx val="77042048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</xdr:colOff>
      <xdr:row>1</xdr:row>
      <xdr:rowOff>9524</xdr:rowOff>
    </xdr:from>
    <xdr:to>
      <xdr:col>21</xdr:col>
      <xdr:colOff>609599</xdr:colOff>
      <xdr:row>17</xdr:row>
      <xdr:rowOff>161924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25</xdr:row>
      <xdr:rowOff>0</xdr:rowOff>
    </xdr:from>
    <xdr:to>
      <xdr:col>8</xdr:col>
      <xdr:colOff>28575</xdr:colOff>
      <xdr:row>26</xdr:row>
      <xdr:rowOff>38100</xdr:rowOff>
    </xdr:to>
    <xdr:sp macro="" textlink="">
      <xdr:nvSpPr>
        <xdr:cNvPr id="5" name="TextBox 4"/>
        <xdr:cNvSpPr txBox="1"/>
      </xdr:nvSpPr>
      <xdr:spPr>
        <a:xfrm>
          <a:off x="4695825" y="4829175"/>
          <a:ext cx="6953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R=.994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1</xdr:row>
      <xdr:rowOff>138111</xdr:rowOff>
    </xdr:from>
    <xdr:to>
      <xdr:col>26</xdr:col>
      <xdr:colOff>152400</xdr:colOff>
      <xdr:row>24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190500</xdr:colOff>
      <xdr:row>26</xdr:row>
      <xdr:rowOff>104775</xdr:rowOff>
    </xdr:from>
    <xdr:to>
      <xdr:col>26</xdr:col>
      <xdr:colOff>171450</xdr:colOff>
      <xdr:row>49</xdr:row>
      <xdr:rowOff>52388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180975</xdr:colOff>
      <xdr:row>50</xdr:row>
      <xdr:rowOff>47625</xdr:rowOff>
    </xdr:from>
    <xdr:to>
      <xdr:col>26</xdr:col>
      <xdr:colOff>161925</xdr:colOff>
      <xdr:row>72</xdr:row>
      <xdr:rowOff>185738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14</xdr:row>
      <xdr:rowOff>28575</xdr:rowOff>
    </xdr:from>
    <xdr:to>
      <xdr:col>16</xdr:col>
      <xdr:colOff>247650</xdr:colOff>
      <xdr:row>28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16</xdr:row>
      <xdr:rowOff>147637</xdr:rowOff>
    </xdr:from>
    <xdr:to>
      <xdr:col>8</xdr:col>
      <xdr:colOff>419100</xdr:colOff>
      <xdr:row>31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12</xdr:row>
      <xdr:rowOff>161924</xdr:rowOff>
    </xdr:from>
    <xdr:to>
      <xdr:col>5</xdr:col>
      <xdr:colOff>57150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0.7883</cdr:x>
      <cdr:y>0.03501</cdr:y>
    </cdr:from>
    <cdr:to>
      <cdr:x>0.94562</cdr:x>
      <cdr:y>0.21296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66899" y="108034"/>
          <a:ext cx="771713" cy="549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N=9</a:t>
          </a:r>
        </a:p>
        <a:p xmlns:a="http://schemas.openxmlformats.org/drawingml/2006/main">
          <a:r>
            <a:rPr lang="en-US" sz="1100"/>
            <a:t>P=0.27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25</xdr:row>
      <xdr:rowOff>47625</xdr:rowOff>
    </xdr:from>
    <xdr:to>
      <xdr:col>10</xdr:col>
      <xdr:colOff>495299</xdr:colOff>
      <xdr:row>43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285749</xdr:colOff>
      <xdr:row>2</xdr:row>
      <xdr:rowOff>157161</xdr:rowOff>
    </xdr:from>
    <xdr:to>
      <xdr:col>18</xdr:col>
      <xdr:colOff>390525</xdr:colOff>
      <xdr:row>22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0</xdr:rowOff>
    </xdr:from>
    <xdr:to>
      <xdr:col>18</xdr:col>
      <xdr:colOff>304800</xdr:colOff>
      <xdr:row>27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0.79167</cdr:x>
      <cdr:y>0.06944</cdr:y>
    </cdr:from>
    <cdr:to>
      <cdr:x>0.93542</cdr:x>
      <cdr:y>0.27431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19500" y="190500"/>
          <a:ext cx="65722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 = 9</a:t>
          </a:r>
        </a:p>
        <a:p xmlns:a="http://schemas.openxmlformats.org/drawingml/2006/main">
          <a:r>
            <a:rPr lang="en-US" sz="1100"/>
            <a:t>P &lt; .001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</xdr:row>
      <xdr:rowOff>9525</xdr:rowOff>
    </xdr:from>
    <xdr:to>
      <xdr:col>20</xdr:col>
      <xdr:colOff>600075</xdr:colOff>
      <xdr:row>17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0.77083</cdr:x>
      <cdr:y>0.02778</cdr:y>
    </cdr:from>
    <cdr:to>
      <cdr:x>0.91458</cdr:x>
      <cdr:y>0.19444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4250" y="76200"/>
          <a:ext cx="657225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N=9</a:t>
          </a:r>
        </a:p>
        <a:p xmlns:a="http://schemas.openxmlformats.org/drawingml/2006/main">
          <a:r>
            <a:rPr lang="en-US" sz="1100"/>
            <a:t>P = .14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41</xdr:row>
      <xdr:rowOff>142875</xdr:rowOff>
    </xdr:from>
    <xdr:to>
      <xdr:col>15</xdr:col>
      <xdr:colOff>542926</xdr:colOff>
      <xdr:row>58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247649</xdr:colOff>
      <xdr:row>59</xdr:row>
      <xdr:rowOff>95250</xdr:rowOff>
    </xdr:from>
    <xdr:to>
      <xdr:col>15</xdr:col>
      <xdr:colOff>361949</xdr:colOff>
      <xdr:row>76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257174</xdr:colOff>
      <xdr:row>77</xdr:row>
      <xdr:rowOff>4761</xdr:rowOff>
    </xdr:from>
    <xdr:to>
      <xdr:col>15</xdr:col>
      <xdr:colOff>371474</xdr:colOff>
      <xdr:row>93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28575</xdr:colOff>
      <xdr:row>3</xdr:row>
      <xdr:rowOff>47625</xdr:rowOff>
    </xdr:from>
    <xdr:to>
      <xdr:col>26</xdr:col>
      <xdr:colOff>333375</xdr:colOff>
      <xdr:row>16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523875</xdr:colOff>
      <xdr:row>3</xdr:row>
      <xdr:rowOff>28575</xdr:rowOff>
    </xdr:from>
    <xdr:to>
      <xdr:col>34</xdr:col>
      <xdr:colOff>219075</xdr:colOff>
      <xdr:row>16</xdr:row>
      <xdr:rowOff>114300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17</xdr:row>
      <xdr:rowOff>85725</xdr:rowOff>
    </xdr:from>
    <xdr:to>
      <xdr:col>26</xdr:col>
      <xdr:colOff>333375</xdr:colOff>
      <xdr:row>30</xdr:row>
      <xdr:rowOff>171450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0</xdr:colOff>
      <xdr:row>17</xdr:row>
      <xdr:rowOff>114300</xdr:rowOff>
    </xdr:from>
    <xdr:to>
      <xdr:col>34</xdr:col>
      <xdr:colOff>304800</xdr:colOff>
      <xdr:row>31</xdr:row>
      <xdr:rowOff>9525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20</xdr:row>
      <xdr:rowOff>47625</xdr:rowOff>
    </xdr:from>
    <xdr:to>
      <xdr:col>14</xdr:col>
      <xdr:colOff>571500</xdr:colOff>
      <xdr:row>37</xdr:row>
      <xdr:rowOff>47625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0.82917</cdr:x>
      <cdr:y>0.07639</cdr:y>
    </cdr:from>
    <cdr:to>
      <cdr:x>0.96667</cdr:x>
      <cdr:y>0.26736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90950" y="209550"/>
          <a:ext cx="62865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 = 9</a:t>
          </a:r>
        </a:p>
        <a:p xmlns:a="http://schemas.openxmlformats.org/drawingml/2006/main">
          <a:r>
            <a:rPr lang="en-US" sz="1100"/>
            <a:t>P=0.10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13</xdr:row>
      <xdr:rowOff>66675</xdr:rowOff>
    </xdr:from>
    <xdr:to>
      <xdr:col>19</xdr:col>
      <xdr:colOff>152400</xdr:colOff>
      <xdr:row>15</xdr:row>
      <xdr:rowOff>171450</xdr:rowOff>
    </xdr:to>
    <xdr:sp macro="" textlink="">
      <xdr:nvSpPr>
        <xdr:cNvPr id="3" name="TextBox 2"/>
        <xdr:cNvSpPr txBox="1"/>
      </xdr:nvSpPr>
      <xdr:spPr>
        <a:xfrm>
          <a:off x="10982325" y="2552700"/>
          <a:ext cx="75247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N=9</a:t>
          </a:r>
        </a:p>
        <a:p>
          <a:r>
            <a:rPr lang="en-US" sz="1100"/>
            <a:t>P = 0.7</a:t>
          </a:r>
        </a:p>
      </xdr:txBody>
    </xdr:sp>
    <xdr:clientData/>
  </xdr:twoCellAnchor>
  <xdr:twoCellAnchor>
    <xdr:from>
      <xdr:col>7</xdr:col>
      <xdr:colOff>619124</xdr:colOff>
      <xdr:row>19</xdr:row>
      <xdr:rowOff>142875</xdr:rowOff>
    </xdr:from>
    <xdr:to>
      <xdr:col>15</xdr:col>
      <xdr:colOff>371474</xdr:colOff>
      <xdr:row>36</xdr:row>
      <xdr:rowOff>123825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0.79167</cdr:x>
      <cdr:y>0.08766</cdr:y>
    </cdr:from>
    <cdr:to>
      <cdr:x>0.95417</cdr:x>
      <cdr:y>0.24026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19500" y="257175"/>
          <a:ext cx="7429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N=9</a:t>
          </a:r>
        </a:p>
        <a:p xmlns:a="http://schemas.openxmlformats.org/drawingml/2006/main">
          <a:r>
            <a:rPr lang="en-US" sz="1100"/>
            <a:t>P=.71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7zO1E.tmp\Profile%20Data%20by%20Date%20-%20Appendix%20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.20.2013-6.21.2013"/>
      <sheetName val="7.1.2013"/>
      <sheetName val="7.15.2013"/>
      <sheetName val="7.30.2013"/>
      <sheetName val="8.12.2013-8.13.2013"/>
      <sheetName val="8.29.2013"/>
      <sheetName val="9.11.2013"/>
      <sheetName val="9.25.2013"/>
      <sheetName val="10.11.2013"/>
      <sheetName val="Table 2"/>
      <sheetName val="Tables 3-5"/>
    </sheetNames>
    <sheetDataSet>
      <sheetData sheetId="0">
        <row r="5">
          <cell r="C5">
            <v>11.34</v>
          </cell>
          <cell r="D5">
            <v>11.64</v>
          </cell>
          <cell r="E5" t="str">
            <v>----</v>
          </cell>
          <cell r="H5">
            <v>11.67</v>
          </cell>
          <cell r="I5">
            <v>11.59</v>
          </cell>
          <cell r="J5" t="str">
            <v>----</v>
          </cell>
          <cell r="M5">
            <v>11.67</v>
          </cell>
          <cell r="N5">
            <v>11.62</v>
          </cell>
          <cell r="O5" t="str">
            <v>----</v>
          </cell>
          <cell r="R5">
            <v>11.51</v>
          </cell>
          <cell r="S5">
            <v>14.16</v>
          </cell>
          <cell r="T5" t="str">
            <v>----</v>
          </cell>
          <cell r="W5">
            <v>11.45</v>
          </cell>
          <cell r="X5">
            <v>15.01</v>
          </cell>
          <cell r="Y5" t="str">
            <v>----</v>
          </cell>
          <cell r="AB5">
            <v>11.98</v>
          </cell>
          <cell r="AC5">
            <v>11.36</v>
          </cell>
          <cell r="AD5" t="str">
            <v>----</v>
          </cell>
          <cell r="AG5">
            <v>11.64</v>
          </cell>
          <cell r="AH5">
            <v>13.97</v>
          </cell>
          <cell r="AI5" t="str">
            <v>----</v>
          </cell>
          <cell r="AL5">
            <v>11.7</v>
          </cell>
          <cell r="AM5">
            <v>11.08</v>
          </cell>
          <cell r="AN5" t="str">
            <v>----</v>
          </cell>
          <cell r="AQ5">
            <v>10.3</v>
          </cell>
          <cell r="AR5">
            <v>14.56</v>
          </cell>
          <cell r="AS5" t="str">
            <v>----</v>
          </cell>
        </row>
        <row r="6">
          <cell r="C6">
            <v>11.62</v>
          </cell>
          <cell r="D6">
            <v>11.26</v>
          </cell>
          <cell r="E6">
            <v>0.23</v>
          </cell>
          <cell r="H6">
            <v>11.59</v>
          </cell>
          <cell r="I6">
            <v>11.6</v>
          </cell>
          <cell r="J6">
            <v>0.34</v>
          </cell>
          <cell r="M6">
            <v>11.59</v>
          </cell>
          <cell r="N6">
            <v>11.63</v>
          </cell>
          <cell r="O6">
            <v>0.17</v>
          </cell>
          <cell r="R6">
            <v>11.52</v>
          </cell>
          <cell r="S6">
            <v>12.69</v>
          </cell>
          <cell r="T6">
            <v>0.31</v>
          </cell>
          <cell r="W6">
            <v>11.76</v>
          </cell>
          <cell r="X6">
            <v>12.46</v>
          </cell>
          <cell r="Y6">
            <v>0.1</v>
          </cell>
          <cell r="AB6">
            <v>11.93</v>
          </cell>
          <cell r="AC6">
            <v>11.27</v>
          </cell>
          <cell r="AD6">
            <v>0.28000000000000003</v>
          </cell>
          <cell r="AG6">
            <v>11.69</v>
          </cell>
          <cell r="AH6">
            <v>12.84</v>
          </cell>
          <cell r="AI6">
            <v>0.19</v>
          </cell>
          <cell r="AL6">
            <v>11.78</v>
          </cell>
          <cell r="AM6">
            <v>10.99</v>
          </cell>
          <cell r="AN6">
            <v>0.18</v>
          </cell>
          <cell r="AQ6">
            <v>11.35</v>
          </cell>
          <cell r="AR6">
            <v>11.86</v>
          </cell>
          <cell r="AS6">
            <v>0.25</v>
          </cell>
        </row>
        <row r="7">
          <cell r="C7">
            <v>11.61</v>
          </cell>
          <cell r="D7">
            <v>11.35</v>
          </cell>
          <cell r="E7" t="str">
            <v>----</v>
          </cell>
          <cell r="H7">
            <v>11.36</v>
          </cell>
          <cell r="I7">
            <v>11.6</v>
          </cell>
          <cell r="J7" t="str">
            <v>----</v>
          </cell>
          <cell r="M7">
            <v>11.52</v>
          </cell>
          <cell r="N7">
            <v>11.64</v>
          </cell>
          <cell r="O7" t="str">
            <v>----</v>
          </cell>
          <cell r="R7">
            <v>11.62</v>
          </cell>
          <cell r="S7">
            <v>11.92</v>
          </cell>
          <cell r="T7" t="str">
            <v>----</v>
          </cell>
          <cell r="W7">
            <v>11.71</v>
          </cell>
          <cell r="X7">
            <v>11.96</v>
          </cell>
          <cell r="Y7" t="str">
            <v>----</v>
          </cell>
          <cell r="AB7">
            <v>11.88</v>
          </cell>
          <cell r="AC7">
            <v>11.25</v>
          </cell>
          <cell r="AD7" t="str">
            <v>----</v>
          </cell>
          <cell r="AG7">
            <v>11.82</v>
          </cell>
          <cell r="AH7">
            <v>12.05</v>
          </cell>
          <cell r="AI7" t="str">
            <v>----</v>
          </cell>
          <cell r="AL7">
            <v>11.88</v>
          </cell>
          <cell r="AM7">
            <v>10.35</v>
          </cell>
          <cell r="AN7" t="str">
            <v>----</v>
          </cell>
          <cell r="AQ7">
            <v>11.46</v>
          </cell>
          <cell r="AR7">
            <v>11.76</v>
          </cell>
          <cell r="AS7" t="str">
            <v>----</v>
          </cell>
        </row>
        <row r="8">
          <cell r="C8">
            <v>11.33</v>
          </cell>
          <cell r="D8">
            <v>11.58</v>
          </cell>
          <cell r="E8" t="str">
            <v>----</v>
          </cell>
          <cell r="H8">
            <v>11.34</v>
          </cell>
          <cell r="I8">
            <v>11.61</v>
          </cell>
          <cell r="J8" t="str">
            <v>----</v>
          </cell>
          <cell r="M8">
            <v>11.45</v>
          </cell>
          <cell r="N8">
            <v>11.65</v>
          </cell>
          <cell r="O8" t="str">
            <v>----</v>
          </cell>
          <cell r="R8">
            <v>11.58</v>
          </cell>
          <cell r="S8">
            <v>11.54</v>
          </cell>
          <cell r="T8" t="str">
            <v>----</v>
          </cell>
          <cell r="W8">
            <v>12.19</v>
          </cell>
          <cell r="X8">
            <v>11.16</v>
          </cell>
          <cell r="Y8" t="str">
            <v>----</v>
          </cell>
          <cell r="AB8">
            <v>11.84</v>
          </cell>
          <cell r="AC8">
            <v>11.25</v>
          </cell>
          <cell r="AD8" t="str">
            <v>----</v>
          </cell>
          <cell r="AG8">
            <v>11.82</v>
          </cell>
          <cell r="AH8">
            <v>11.65</v>
          </cell>
          <cell r="AI8" t="str">
            <v>----</v>
          </cell>
          <cell r="AL8">
            <v>11.84</v>
          </cell>
          <cell r="AM8">
            <v>10.23</v>
          </cell>
          <cell r="AN8" t="str">
            <v>----</v>
          </cell>
          <cell r="AQ8">
            <v>11.47</v>
          </cell>
          <cell r="AR8">
            <v>11.63</v>
          </cell>
          <cell r="AS8" t="str">
            <v>----</v>
          </cell>
        </row>
        <row r="9">
          <cell r="C9">
            <v>11.32</v>
          </cell>
          <cell r="D9">
            <v>11.56</v>
          </cell>
          <cell r="E9" t="str">
            <v>----</v>
          </cell>
          <cell r="H9">
            <v>11.32</v>
          </cell>
          <cell r="I9">
            <v>11.59</v>
          </cell>
          <cell r="J9" t="str">
            <v>----</v>
          </cell>
          <cell r="M9">
            <v>11.42</v>
          </cell>
          <cell r="N9">
            <v>11.57</v>
          </cell>
          <cell r="O9" t="str">
            <v>----</v>
          </cell>
          <cell r="R9">
            <v>11.67</v>
          </cell>
          <cell r="S9">
            <v>11.19</v>
          </cell>
          <cell r="T9" t="str">
            <v>----</v>
          </cell>
          <cell r="W9">
            <v>12.45</v>
          </cell>
          <cell r="X9">
            <v>10.86</v>
          </cell>
          <cell r="Y9">
            <v>0.22</v>
          </cell>
          <cell r="AB9">
            <v>11.85</v>
          </cell>
          <cell r="AC9">
            <v>11.24</v>
          </cell>
          <cell r="AD9" t="str">
            <v>----</v>
          </cell>
          <cell r="AG9">
            <v>11.85</v>
          </cell>
          <cell r="AH9">
            <v>11.32</v>
          </cell>
          <cell r="AI9" t="str">
            <v>----</v>
          </cell>
          <cell r="AL9">
            <v>11.78</v>
          </cell>
          <cell r="AM9">
            <v>10.29</v>
          </cell>
          <cell r="AN9" t="str">
            <v>----</v>
          </cell>
          <cell r="AQ9">
            <v>11.73</v>
          </cell>
          <cell r="AR9">
            <v>10.46</v>
          </cell>
          <cell r="AS9" t="str">
            <v>----</v>
          </cell>
        </row>
        <row r="10">
          <cell r="C10">
            <v>11.34</v>
          </cell>
          <cell r="D10">
            <v>11.56</v>
          </cell>
          <cell r="E10" t="str">
            <v>----</v>
          </cell>
          <cell r="H10">
            <v>11.28</v>
          </cell>
          <cell r="I10">
            <v>11.56</v>
          </cell>
          <cell r="J10" t="str">
            <v>----</v>
          </cell>
          <cell r="M10">
            <v>11.43</v>
          </cell>
          <cell r="N10">
            <v>11.56</v>
          </cell>
          <cell r="O10" t="str">
            <v>----</v>
          </cell>
          <cell r="R10">
            <v>11.9</v>
          </cell>
          <cell r="S10">
            <v>10.71</v>
          </cell>
          <cell r="T10" t="str">
            <v>----</v>
          </cell>
          <cell r="W10">
            <v>12.51</v>
          </cell>
          <cell r="X10">
            <v>10.85</v>
          </cell>
          <cell r="Y10" t="str">
            <v>----</v>
          </cell>
          <cell r="AB10">
            <v>11.87</v>
          </cell>
          <cell r="AC10">
            <v>11.22</v>
          </cell>
          <cell r="AD10" t="str">
            <v>----</v>
          </cell>
          <cell r="AG10">
            <v>11.8</v>
          </cell>
          <cell r="AH10">
            <v>11.24</v>
          </cell>
          <cell r="AI10" t="str">
            <v>----</v>
          </cell>
          <cell r="AL10">
            <v>11.96</v>
          </cell>
          <cell r="AM10">
            <v>10.18</v>
          </cell>
          <cell r="AN10" t="str">
            <v>----</v>
          </cell>
          <cell r="AQ10">
            <v>11.82</v>
          </cell>
          <cell r="AR10">
            <v>10.43</v>
          </cell>
          <cell r="AS10">
            <v>0.18</v>
          </cell>
        </row>
        <row r="11">
          <cell r="C11">
            <v>11.34</v>
          </cell>
          <cell r="D11">
            <v>11.55</v>
          </cell>
          <cell r="E11" t="str">
            <v>----</v>
          </cell>
          <cell r="H11">
            <v>11.26</v>
          </cell>
          <cell r="I11">
            <v>11.56</v>
          </cell>
          <cell r="J11" t="str">
            <v>----</v>
          </cell>
          <cell r="M11">
            <v>11.4</v>
          </cell>
          <cell r="N11">
            <v>11.55</v>
          </cell>
          <cell r="O11" t="str">
            <v>----</v>
          </cell>
          <cell r="R11">
            <v>11.87</v>
          </cell>
          <cell r="S11">
            <v>10.54</v>
          </cell>
          <cell r="T11" t="str">
            <v>----</v>
          </cell>
          <cell r="AB11">
            <v>11.83</v>
          </cell>
          <cell r="AC11">
            <v>11.22</v>
          </cell>
          <cell r="AD11" t="str">
            <v>----</v>
          </cell>
          <cell r="AG11">
            <v>11.81</v>
          </cell>
          <cell r="AH11">
            <v>11.06</v>
          </cell>
          <cell r="AI11" t="str">
            <v>----</v>
          </cell>
          <cell r="AL11">
            <v>11.95</v>
          </cell>
          <cell r="AM11">
            <v>10.14</v>
          </cell>
          <cell r="AN11" t="str">
            <v>----</v>
          </cell>
          <cell r="AQ11">
            <v>11.81</v>
          </cell>
          <cell r="AR11">
            <v>10.43</v>
          </cell>
          <cell r="AS11" t="str">
            <v>----</v>
          </cell>
        </row>
        <row r="12">
          <cell r="C12">
            <v>11.29</v>
          </cell>
          <cell r="D12">
            <v>11.55</v>
          </cell>
          <cell r="E12" t="str">
            <v>----</v>
          </cell>
          <cell r="H12">
            <v>11.26</v>
          </cell>
          <cell r="I12">
            <v>11.54</v>
          </cell>
          <cell r="J12" t="str">
            <v>----</v>
          </cell>
          <cell r="M12">
            <v>11.38</v>
          </cell>
          <cell r="N12">
            <v>11.54</v>
          </cell>
          <cell r="O12" t="str">
            <v>----</v>
          </cell>
          <cell r="R12">
            <v>11.99</v>
          </cell>
          <cell r="S12">
            <v>9.6</v>
          </cell>
          <cell r="T12" t="str">
            <v>----</v>
          </cell>
          <cell r="AB12">
            <v>11.84</v>
          </cell>
          <cell r="AC12">
            <v>11.21</v>
          </cell>
          <cell r="AD12" t="str">
            <v>----</v>
          </cell>
          <cell r="AG12">
            <v>11.9</v>
          </cell>
          <cell r="AH12">
            <v>10.76</v>
          </cell>
          <cell r="AI12" t="str">
            <v>----</v>
          </cell>
          <cell r="AL12">
            <v>11.92</v>
          </cell>
          <cell r="AM12">
            <v>10.08</v>
          </cell>
          <cell r="AN12" t="str">
            <v>----</v>
          </cell>
        </row>
        <row r="13">
          <cell r="C13">
            <v>11.24</v>
          </cell>
          <cell r="D13">
            <v>11.53</v>
          </cell>
          <cell r="E13" t="str">
            <v>----</v>
          </cell>
          <cell r="H13">
            <v>11.26</v>
          </cell>
          <cell r="I13">
            <v>11.53</v>
          </cell>
          <cell r="J13" t="str">
            <v>----</v>
          </cell>
          <cell r="M13">
            <v>11.37</v>
          </cell>
          <cell r="N13">
            <v>11.55</v>
          </cell>
          <cell r="O13" t="str">
            <v>----</v>
          </cell>
          <cell r="R13">
            <v>12.48</v>
          </cell>
          <cell r="S13">
            <v>7.64</v>
          </cell>
          <cell r="T13" t="str">
            <v>----</v>
          </cell>
          <cell r="AB13">
            <v>11.85</v>
          </cell>
          <cell r="AC13">
            <v>11.22</v>
          </cell>
          <cell r="AD13" t="str">
            <v>----</v>
          </cell>
          <cell r="AG13">
            <v>11.95</v>
          </cell>
          <cell r="AH13">
            <v>10.4</v>
          </cell>
          <cell r="AI13" t="str">
            <v>----</v>
          </cell>
          <cell r="AL13">
            <v>12.02</v>
          </cell>
          <cell r="AM13">
            <v>10.07</v>
          </cell>
          <cell r="AN13" t="str">
            <v>----</v>
          </cell>
        </row>
        <row r="14">
          <cell r="C14">
            <v>11.26</v>
          </cell>
          <cell r="D14">
            <v>11.53</v>
          </cell>
          <cell r="E14" t="str">
            <v>----</v>
          </cell>
          <cell r="H14">
            <v>11.26</v>
          </cell>
          <cell r="I14">
            <v>11.5</v>
          </cell>
          <cell r="J14" t="str">
            <v>----</v>
          </cell>
          <cell r="M14">
            <v>11.36</v>
          </cell>
          <cell r="N14">
            <v>11.55</v>
          </cell>
          <cell r="O14" t="str">
            <v>----</v>
          </cell>
          <cell r="R14">
            <v>12.52</v>
          </cell>
          <cell r="S14">
            <v>7.28</v>
          </cell>
          <cell r="T14" t="str">
            <v>----</v>
          </cell>
          <cell r="AB14">
            <v>11.84</v>
          </cell>
          <cell r="AC14">
            <v>11.21</v>
          </cell>
          <cell r="AD14" t="str">
            <v>----</v>
          </cell>
          <cell r="AG14">
            <v>12.08</v>
          </cell>
          <cell r="AH14">
            <v>9.91</v>
          </cell>
          <cell r="AI14" t="str">
            <v>----</v>
          </cell>
          <cell r="AL14">
            <v>11.94</v>
          </cell>
          <cell r="AM14">
            <v>10.07</v>
          </cell>
          <cell r="AN14" t="str">
            <v>----</v>
          </cell>
        </row>
        <row r="15">
          <cell r="C15">
            <v>11.32</v>
          </cell>
          <cell r="D15">
            <v>11.53</v>
          </cell>
          <cell r="E15" t="str">
            <v>----</v>
          </cell>
          <cell r="H15">
            <v>11.24</v>
          </cell>
          <cell r="I15">
            <v>11.49</v>
          </cell>
          <cell r="J15" t="str">
            <v>----</v>
          </cell>
          <cell r="M15">
            <v>11.3</v>
          </cell>
          <cell r="N15">
            <v>11.56</v>
          </cell>
          <cell r="O15" t="str">
            <v>----</v>
          </cell>
          <cell r="R15">
            <v>12.64</v>
          </cell>
          <cell r="S15">
            <v>7.02</v>
          </cell>
          <cell r="T15" t="str">
            <v>----</v>
          </cell>
          <cell r="AB15">
            <v>11.83</v>
          </cell>
          <cell r="AC15">
            <v>11.19</v>
          </cell>
          <cell r="AD15">
            <v>0.41</v>
          </cell>
          <cell r="AG15">
            <v>12.37</v>
          </cell>
          <cell r="AH15">
            <v>8.19</v>
          </cell>
          <cell r="AI15" t="str">
            <v>----</v>
          </cell>
          <cell r="AL15">
            <v>12.07</v>
          </cell>
          <cell r="AM15">
            <v>9.83</v>
          </cell>
          <cell r="AN15">
            <v>0.13</v>
          </cell>
        </row>
        <row r="16">
          <cell r="C16">
            <v>11.3</v>
          </cell>
          <cell r="D16">
            <v>11.51</v>
          </cell>
          <cell r="E16" t="str">
            <v>----</v>
          </cell>
          <cell r="H16">
            <v>11.3</v>
          </cell>
          <cell r="I16">
            <v>11.5</v>
          </cell>
          <cell r="J16" t="str">
            <v>----</v>
          </cell>
          <cell r="M16">
            <v>11.34</v>
          </cell>
          <cell r="N16">
            <v>11.55</v>
          </cell>
          <cell r="O16" t="str">
            <v>----</v>
          </cell>
          <cell r="R16">
            <v>12.5</v>
          </cell>
          <cell r="S16">
            <v>6.87</v>
          </cell>
          <cell r="T16">
            <v>0.17</v>
          </cell>
          <cell r="AB16">
            <v>11.78</v>
          </cell>
          <cell r="AC16">
            <v>11.19</v>
          </cell>
          <cell r="AD16" t="str">
            <v>----</v>
          </cell>
          <cell r="AG16">
            <v>12.67</v>
          </cell>
          <cell r="AH16">
            <v>7.01</v>
          </cell>
          <cell r="AI16" t="str">
            <v>----</v>
          </cell>
          <cell r="AL16">
            <v>12.14</v>
          </cell>
          <cell r="AM16">
            <v>9.69</v>
          </cell>
          <cell r="AN16" t="str">
            <v>----</v>
          </cell>
        </row>
        <row r="17">
          <cell r="C17">
            <v>11.26</v>
          </cell>
          <cell r="D17">
            <v>11.51</v>
          </cell>
          <cell r="E17" t="str">
            <v>----</v>
          </cell>
          <cell r="H17">
            <v>11.25</v>
          </cell>
          <cell r="I17">
            <v>11.5</v>
          </cell>
          <cell r="J17" t="str">
            <v>----</v>
          </cell>
          <cell r="M17">
            <v>11.31</v>
          </cell>
          <cell r="N17">
            <v>11.52</v>
          </cell>
          <cell r="O17" t="str">
            <v>----</v>
          </cell>
          <cell r="R17">
            <v>12.62</v>
          </cell>
          <cell r="S17">
            <v>6.58</v>
          </cell>
          <cell r="T17" t="str">
            <v>----</v>
          </cell>
          <cell r="AG17">
            <v>12.56</v>
          </cell>
          <cell r="AH17">
            <v>6.19</v>
          </cell>
          <cell r="AI17" t="str">
            <v>----</v>
          </cell>
        </row>
        <row r="18">
          <cell r="C18">
            <v>11.25</v>
          </cell>
          <cell r="D18">
            <v>11.51</v>
          </cell>
          <cell r="E18" t="str">
            <v>----</v>
          </cell>
          <cell r="H18">
            <v>11.28</v>
          </cell>
          <cell r="I18">
            <v>11.49</v>
          </cell>
          <cell r="J18" t="str">
            <v>----</v>
          </cell>
          <cell r="M18">
            <v>11.3</v>
          </cell>
          <cell r="N18">
            <v>11.53</v>
          </cell>
          <cell r="O18" t="str">
            <v>----</v>
          </cell>
          <cell r="AG18">
            <v>12.64</v>
          </cell>
          <cell r="AH18">
            <v>5.93</v>
          </cell>
          <cell r="AI18" t="str">
            <v>----</v>
          </cell>
        </row>
        <row r="19">
          <cell r="C19">
            <v>11.31</v>
          </cell>
          <cell r="D19">
            <v>11.46</v>
          </cell>
          <cell r="E19" t="str">
            <v>----</v>
          </cell>
          <cell r="H19">
            <v>11.3</v>
          </cell>
          <cell r="I19">
            <v>11.5</v>
          </cell>
          <cell r="J19" t="str">
            <v>----</v>
          </cell>
          <cell r="M19">
            <v>11.31</v>
          </cell>
          <cell r="N19">
            <v>11.53</v>
          </cell>
          <cell r="O19" t="str">
            <v>----</v>
          </cell>
          <cell r="AG19">
            <v>12.71</v>
          </cell>
          <cell r="AH19">
            <v>5.8</v>
          </cell>
          <cell r="AI19" t="str">
            <v>----</v>
          </cell>
        </row>
        <row r="20">
          <cell r="C20">
            <v>11.31</v>
          </cell>
          <cell r="D20">
            <v>11.45</v>
          </cell>
          <cell r="E20" t="str">
            <v>----</v>
          </cell>
          <cell r="H20">
            <v>11.27</v>
          </cell>
          <cell r="I20">
            <v>11.47</v>
          </cell>
          <cell r="J20" t="str">
            <v>----</v>
          </cell>
          <cell r="M20">
            <v>11.32</v>
          </cell>
          <cell r="N20">
            <v>11.52</v>
          </cell>
          <cell r="O20" t="str">
            <v>----</v>
          </cell>
          <cell r="AG20">
            <v>12.6</v>
          </cell>
          <cell r="AH20">
            <v>5.75</v>
          </cell>
          <cell r="AI20" t="str">
            <v>----</v>
          </cell>
        </row>
        <row r="21">
          <cell r="C21">
            <v>11.24</v>
          </cell>
          <cell r="D21">
            <v>11.44</v>
          </cell>
          <cell r="E21" t="str">
            <v>----</v>
          </cell>
          <cell r="H21">
            <v>11.26</v>
          </cell>
          <cell r="I21">
            <v>11.47</v>
          </cell>
          <cell r="J21" t="str">
            <v>----</v>
          </cell>
          <cell r="M21">
            <v>11.32</v>
          </cell>
          <cell r="N21">
            <v>11.52</v>
          </cell>
          <cell r="O21" t="str">
            <v>----</v>
          </cell>
          <cell r="AG21">
            <v>12.66</v>
          </cell>
          <cell r="AH21">
            <v>5.71</v>
          </cell>
          <cell r="AI21" t="str">
            <v>----</v>
          </cell>
        </row>
        <row r="22">
          <cell r="C22">
            <v>11.3</v>
          </cell>
          <cell r="D22">
            <v>11.45</v>
          </cell>
          <cell r="E22" t="str">
            <v>----</v>
          </cell>
          <cell r="H22">
            <v>11.28</v>
          </cell>
          <cell r="I22">
            <v>11.47</v>
          </cell>
          <cell r="J22" t="str">
            <v>----</v>
          </cell>
          <cell r="M22">
            <v>11.34</v>
          </cell>
          <cell r="N22">
            <v>11.51</v>
          </cell>
          <cell r="O22" t="str">
            <v>----</v>
          </cell>
          <cell r="AG22">
            <v>12.79</v>
          </cell>
          <cell r="AH22">
            <v>5.71</v>
          </cell>
          <cell r="AI22">
            <v>0.09</v>
          </cell>
        </row>
        <row r="23">
          <cell r="C23">
            <v>11.29</v>
          </cell>
          <cell r="D23">
            <v>11.44</v>
          </cell>
          <cell r="E23" t="str">
            <v>----</v>
          </cell>
          <cell r="H23">
            <v>11.31</v>
          </cell>
          <cell r="I23">
            <v>11.46</v>
          </cell>
          <cell r="J23" t="str">
            <v>----</v>
          </cell>
          <cell r="M23">
            <v>11.27</v>
          </cell>
          <cell r="N23">
            <v>11.49</v>
          </cell>
          <cell r="O23" t="str">
            <v>----</v>
          </cell>
          <cell r="AG23">
            <v>12.78</v>
          </cell>
          <cell r="AH23">
            <v>5.72</v>
          </cell>
          <cell r="AI23" t="str">
            <v>----</v>
          </cell>
        </row>
        <row r="24">
          <cell r="C24">
            <v>11.28</v>
          </cell>
          <cell r="D24">
            <v>11.42</v>
          </cell>
          <cell r="E24" t="str">
            <v>----</v>
          </cell>
          <cell r="H24">
            <v>11.29</v>
          </cell>
          <cell r="I24">
            <v>11.45</v>
          </cell>
          <cell r="J24" t="str">
            <v>----</v>
          </cell>
          <cell r="M24">
            <v>11.28</v>
          </cell>
          <cell r="N24">
            <v>11.49</v>
          </cell>
          <cell r="O24" t="str">
            <v>----</v>
          </cell>
        </row>
        <row r="25">
          <cell r="C25">
            <v>11.26</v>
          </cell>
          <cell r="D25">
            <v>11.39</v>
          </cell>
          <cell r="E25" t="str">
            <v>----</v>
          </cell>
          <cell r="H25">
            <v>11.27</v>
          </cell>
          <cell r="I25">
            <v>11.44</v>
          </cell>
          <cell r="J25" t="str">
            <v>----</v>
          </cell>
          <cell r="M25">
            <v>11.3</v>
          </cell>
          <cell r="N25">
            <v>11.48</v>
          </cell>
          <cell r="O25" t="str">
            <v>----</v>
          </cell>
        </row>
        <row r="26">
          <cell r="C26">
            <v>11.3</v>
          </cell>
          <cell r="D26">
            <v>11.35</v>
          </cell>
          <cell r="E26" t="str">
            <v>----</v>
          </cell>
          <cell r="H26">
            <v>11.25</v>
          </cell>
          <cell r="I26">
            <v>11.43</v>
          </cell>
          <cell r="J26" t="str">
            <v>----</v>
          </cell>
          <cell r="M26">
            <v>11.27</v>
          </cell>
          <cell r="N26">
            <v>11.49</v>
          </cell>
          <cell r="O26" t="str">
            <v>----</v>
          </cell>
        </row>
        <row r="27">
          <cell r="C27">
            <v>11.29</v>
          </cell>
          <cell r="D27">
            <v>11.33</v>
          </cell>
          <cell r="E27" t="str">
            <v>----</v>
          </cell>
          <cell r="H27">
            <v>11.28</v>
          </cell>
          <cell r="I27">
            <v>11.32</v>
          </cell>
          <cell r="J27" t="str">
            <v>----</v>
          </cell>
          <cell r="M27">
            <v>11.28</v>
          </cell>
          <cell r="N27">
            <v>11.49</v>
          </cell>
          <cell r="O27" t="str">
            <v>----</v>
          </cell>
        </row>
        <row r="28">
          <cell r="C28">
            <v>11.28</v>
          </cell>
          <cell r="D28">
            <v>11.22</v>
          </cell>
          <cell r="E28" t="str">
            <v>----</v>
          </cell>
          <cell r="H28">
            <v>11.26</v>
          </cell>
          <cell r="I28">
            <v>11.27</v>
          </cell>
          <cell r="J28" t="str">
            <v>----</v>
          </cell>
          <cell r="M28">
            <v>11.26</v>
          </cell>
          <cell r="N28">
            <v>11.49</v>
          </cell>
          <cell r="O28" t="str">
            <v>----</v>
          </cell>
        </row>
        <row r="29">
          <cell r="C29">
            <v>11.37</v>
          </cell>
          <cell r="D29">
            <v>11.15</v>
          </cell>
          <cell r="E29" t="str">
            <v>----</v>
          </cell>
          <cell r="H29">
            <v>11.26</v>
          </cell>
          <cell r="I29">
            <v>11.18</v>
          </cell>
          <cell r="J29" t="str">
            <v>----</v>
          </cell>
          <cell r="M29">
            <v>11.27</v>
          </cell>
          <cell r="N29">
            <v>11.49</v>
          </cell>
          <cell r="O29" t="str">
            <v>----</v>
          </cell>
        </row>
        <row r="30">
          <cell r="C30">
            <v>11.36</v>
          </cell>
          <cell r="D30">
            <v>11.06</v>
          </cell>
          <cell r="E30" t="str">
            <v>----</v>
          </cell>
          <cell r="H30">
            <v>11.31</v>
          </cell>
          <cell r="I30">
            <v>11.14</v>
          </cell>
          <cell r="J30" t="str">
            <v>----</v>
          </cell>
          <cell r="M30">
            <v>11.25</v>
          </cell>
          <cell r="N30">
            <v>11.49</v>
          </cell>
          <cell r="O30" t="str">
            <v>----</v>
          </cell>
        </row>
        <row r="31">
          <cell r="C31">
            <v>11.27</v>
          </cell>
          <cell r="D31">
            <v>11.02</v>
          </cell>
          <cell r="E31" t="str">
            <v>----</v>
          </cell>
          <cell r="H31">
            <v>11.31</v>
          </cell>
          <cell r="I31">
            <v>11.09</v>
          </cell>
          <cell r="J31">
            <v>0.09</v>
          </cell>
          <cell r="M31">
            <v>11.28</v>
          </cell>
          <cell r="N31">
            <v>11.49</v>
          </cell>
          <cell r="O31" t="str">
            <v>----</v>
          </cell>
        </row>
        <row r="32">
          <cell r="C32">
            <v>11.35</v>
          </cell>
          <cell r="D32">
            <v>11.02</v>
          </cell>
          <cell r="E32">
            <v>0.43</v>
          </cell>
          <cell r="H32">
            <v>11.29</v>
          </cell>
          <cell r="I32">
            <v>11.01</v>
          </cell>
          <cell r="J32" t="str">
            <v>----</v>
          </cell>
          <cell r="M32">
            <v>11.27</v>
          </cell>
          <cell r="N32">
            <v>11.49</v>
          </cell>
          <cell r="O32" t="str">
            <v>----</v>
          </cell>
        </row>
        <row r="33">
          <cell r="C33">
            <v>11.35</v>
          </cell>
          <cell r="D33">
            <v>11.01</v>
          </cell>
          <cell r="E33" t="str">
            <v>----</v>
          </cell>
          <cell r="M33">
            <v>11.26</v>
          </cell>
          <cell r="N33">
            <v>11.49</v>
          </cell>
          <cell r="O33" t="str">
            <v>----</v>
          </cell>
        </row>
        <row r="34">
          <cell r="M34">
            <v>11.23</v>
          </cell>
          <cell r="N34">
            <v>11.49</v>
          </cell>
          <cell r="O34" t="str">
            <v>----</v>
          </cell>
        </row>
        <row r="35">
          <cell r="M35">
            <v>11.26</v>
          </cell>
          <cell r="N35">
            <v>11.49</v>
          </cell>
          <cell r="O35" t="str">
            <v>----</v>
          </cell>
        </row>
        <row r="36">
          <cell r="M36">
            <v>11.25</v>
          </cell>
          <cell r="N36">
            <v>11.49</v>
          </cell>
          <cell r="O36">
            <v>0.19</v>
          </cell>
        </row>
        <row r="37">
          <cell r="M37">
            <v>11.23</v>
          </cell>
          <cell r="N37">
            <v>11.5</v>
          </cell>
          <cell r="O37" t="str">
            <v>----</v>
          </cell>
        </row>
      </sheetData>
      <sheetData sheetId="1">
        <row r="5">
          <cell r="C5">
            <v>9.9</v>
          </cell>
          <cell r="D5">
            <v>16.399999999999999</v>
          </cell>
          <cell r="E5" t="str">
            <v>----</v>
          </cell>
          <cell r="H5">
            <v>9.9</v>
          </cell>
          <cell r="I5">
            <v>16</v>
          </cell>
          <cell r="J5" t="str">
            <v>----</v>
          </cell>
          <cell r="M5">
            <v>10.3</v>
          </cell>
          <cell r="N5">
            <v>15.6</v>
          </cell>
          <cell r="O5" t="str">
            <v>----</v>
          </cell>
          <cell r="R5">
            <v>11.4</v>
          </cell>
          <cell r="S5">
            <v>9.56</v>
          </cell>
          <cell r="T5" t="str">
            <v>----</v>
          </cell>
          <cell r="W5">
            <v>11</v>
          </cell>
          <cell r="X5">
            <v>7.9</v>
          </cell>
          <cell r="Y5" t="str">
            <v>----</v>
          </cell>
          <cell r="AB5">
            <v>11.6</v>
          </cell>
          <cell r="AC5">
            <v>9.1</v>
          </cell>
          <cell r="AD5" t="str">
            <v>----</v>
          </cell>
          <cell r="AG5">
            <v>11.1</v>
          </cell>
          <cell r="AH5">
            <v>12.1</v>
          </cell>
          <cell r="AI5" t="str">
            <v>----</v>
          </cell>
          <cell r="AL5">
            <v>11.3</v>
          </cell>
          <cell r="AM5">
            <v>10.7</v>
          </cell>
          <cell r="AN5" t="str">
            <v>----</v>
          </cell>
          <cell r="AQ5">
            <v>11.9</v>
          </cell>
          <cell r="AR5">
            <v>8.5</v>
          </cell>
          <cell r="AS5" t="str">
            <v>----</v>
          </cell>
        </row>
        <row r="6">
          <cell r="C6">
            <v>9.9</v>
          </cell>
          <cell r="D6">
            <v>16.3</v>
          </cell>
          <cell r="E6">
            <v>0.56000000000000005</v>
          </cell>
          <cell r="H6">
            <v>9.9</v>
          </cell>
          <cell r="I6">
            <v>16</v>
          </cell>
          <cell r="J6">
            <v>0.46</v>
          </cell>
          <cell r="M6">
            <v>10.3</v>
          </cell>
          <cell r="N6">
            <v>15.5</v>
          </cell>
          <cell r="O6">
            <v>0.28999999999999998</v>
          </cell>
          <cell r="R6">
            <v>11.4</v>
          </cell>
          <cell r="S6">
            <v>9.5</v>
          </cell>
          <cell r="T6">
            <v>0.21</v>
          </cell>
          <cell r="W6">
            <v>11</v>
          </cell>
          <cell r="X6">
            <v>7.9</v>
          </cell>
          <cell r="Y6">
            <v>0.2</v>
          </cell>
          <cell r="AB6">
            <v>11.6</v>
          </cell>
          <cell r="AC6">
            <v>8.9</v>
          </cell>
          <cell r="AD6">
            <v>0.11</v>
          </cell>
          <cell r="AG6">
            <v>11.1</v>
          </cell>
          <cell r="AH6">
            <v>12.1</v>
          </cell>
          <cell r="AI6">
            <v>0.27</v>
          </cell>
          <cell r="AL6">
            <v>11.1</v>
          </cell>
          <cell r="AM6">
            <v>10.7</v>
          </cell>
          <cell r="AN6">
            <v>0.32</v>
          </cell>
          <cell r="AQ6">
            <v>11.9</v>
          </cell>
          <cell r="AR6">
            <v>8.4</v>
          </cell>
          <cell r="AS6">
            <v>0.2</v>
          </cell>
        </row>
        <row r="7">
          <cell r="C7">
            <v>9.8000000000000007</v>
          </cell>
          <cell r="D7">
            <v>16.2</v>
          </cell>
          <cell r="E7" t="str">
            <v>----</v>
          </cell>
          <cell r="H7">
            <v>9.8000000000000007</v>
          </cell>
          <cell r="I7">
            <v>16</v>
          </cell>
          <cell r="J7" t="str">
            <v>----</v>
          </cell>
          <cell r="M7">
            <v>10.1</v>
          </cell>
          <cell r="N7">
            <v>15.4</v>
          </cell>
          <cell r="O7" t="str">
            <v>----</v>
          </cell>
          <cell r="R7">
            <v>11.5</v>
          </cell>
          <cell r="S7">
            <v>9.1999999999999993</v>
          </cell>
          <cell r="T7" t="str">
            <v>----</v>
          </cell>
          <cell r="W7">
            <v>11.1</v>
          </cell>
          <cell r="X7">
            <v>7.4</v>
          </cell>
          <cell r="Y7" t="str">
            <v>----</v>
          </cell>
          <cell r="AB7">
            <v>11.5</v>
          </cell>
          <cell r="AC7">
            <v>8.6999999999999993</v>
          </cell>
          <cell r="AD7" t="str">
            <v>----</v>
          </cell>
          <cell r="AG7">
            <v>11.1</v>
          </cell>
          <cell r="AH7">
            <v>12</v>
          </cell>
          <cell r="AI7" t="str">
            <v>----</v>
          </cell>
          <cell r="AL7">
            <v>11.1</v>
          </cell>
          <cell r="AM7">
            <v>10.6</v>
          </cell>
          <cell r="AN7" t="str">
            <v>----</v>
          </cell>
          <cell r="AQ7">
            <v>11.8</v>
          </cell>
          <cell r="AR7">
            <v>7.6</v>
          </cell>
          <cell r="AS7" t="str">
            <v>----</v>
          </cell>
        </row>
        <row r="8">
          <cell r="C8">
            <v>9.8000000000000007</v>
          </cell>
          <cell r="D8">
            <v>16.100000000000001</v>
          </cell>
          <cell r="E8" t="str">
            <v>----</v>
          </cell>
          <cell r="H8">
            <v>9.8000000000000007</v>
          </cell>
          <cell r="I8">
            <v>15.7</v>
          </cell>
          <cell r="J8" t="str">
            <v>----</v>
          </cell>
          <cell r="M8">
            <v>10.199999999999999</v>
          </cell>
          <cell r="N8">
            <v>15.1</v>
          </cell>
          <cell r="O8" t="str">
            <v>----</v>
          </cell>
          <cell r="R8">
            <v>11.5</v>
          </cell>
          <cell r="S8">
            <v>8.8000000000000007</v>
          </cell>
          <cell r="T8" t="str">
            <v>----</v>
          </cell>
          <cell r="W8">
            <v>11.2</v>
          </cell>
          <cell r="X8">
            <v>6.4</v>
          </cell>
          <cell r="Y8" t="str">
            <v>----</v>
          </cell>
          <cell r="AB8">
            <v>11.5</v>
          </cell>
          <cell r="AC8">
            <v>8.3000000000000007</v>
          </cell>
          <cell r="AD8" t="str">
            <v>----</v>
          </cell>
          <cell r="AG8">
            <v>11.1</v>
          </cell>
          <cell r="AH8">
            <v>11.5</v>
          </cell>
          <cell r="AI8" t="str">
            <v>----</v>
          </cell>
          <cell r="AL8">
            <v>11.1</v>
          </cell>
          <cell r="AM8">
            <v>10.5</v>
          </cell>
          <cell r="AN8" t="str">
            <v>----</v>
          </cell>
          <cell r="AQ8">
            <v>11.9</v>
          </cell>
          <cell r="AR8">
            <v>7</v>
          </cell>
          <cell r="AS8" t="str">
            <v>----</v>
          </cell>
        </row>
        <row r="9">
          <cell r="C9">
            <v>9.8000000000000007</v>
          </cell>
          <cell r="D9">
            <v>15.7</v>
          </cell>
          <cell r="E9" t="str">
            <v>----</v>
          </cell>
          <cell r="H9">
            <v>10</v>
          </cell>
          <cell r="I9">
            <v>14.8</v>
          </cell>
          <cell r="J9" t="str">
            <v>----</v>
          </cell>
          <cell r="M9">
            <v>10.199999999999999</v>
          </cell>
          <cell r="N9">
            <v>14.3</v>
          </cell>
          <cell r="O9" t="str">
            <v>----</v>
          </cell>
          <cell r="R9">
            <v>11.5</v>
          </cell>
          <cell r="S9">
            <v>8.6</v>
          </cell>
          <cell r="T9" t="str">
            <v>----</v>
          </cell>
          <cell r="W9">
            <v>11.4</v>
          </cell>
          <cell r="X9">
            <v>6.3</v>
          </cell>
          <cell r="Y9" t="str">
            <v>----</v>
          </cell>
          <cell r="AB9">
            <v>11.5</v>
          </cell>
          <cell r="AC9">
            <v>7.8</v>
          </cell>
          <cell r="AD9" t="str">
            <v>----</v>
          </cell>
          <cell r="AG9">
            <v>11.2</v>
          </cell>
          <cell r="AH9">
            <v>11.3</v>
          </cell>
          <cell r="AI9" t="str">
            <v>----</v>
          </cell>
          <cell r="AL9">
            <v>11.2</v>
          </cell>
          <cell r="AM9">
            <v>9.3000000000000007</v>
          </cell>
          <cell r="AN9" t="str">
            <v>----</v>
          </cell>
          <cell r="AQ9">
            <v>11.9</v>
          </cell>
          <cell r="AR9">
            <v>6.8</v>
          </cell>
          <cell r="AS9" t="str">
            <v>----</v>
          </cell>
        </row>
        <row r="10">
          <cell r="C10">
            <v>9.8000000000000007</v>
          </cell>
          <cell r="D10">
            <v>15.6</v>
          </cell>
          <cell r="E10" t="str">
            <v>----</v>
          </cell>
          <cell r="H10">
            <v>10</v>
          </cell>
          <cell r="I10">
            <v>14.7</v>
          </cell>
          <cell r="J10" t="str">
            <v>----</v>
          </cell>
          <cell r="M10">
            <v>10</v>
          </cell>
          <cell r="N10">
            <v>14.2</v>
          </cell>
          <cell r="O10" t="str">
            <v>----</v>
          </cell>
          <cell r="R10">
            <v>11.5</v>
          </cell>
          <cell r="S10">
            <v>8.5</v>
          </cell>
          <cell r="T10" t="str">
            <v>----</v>
          </cell>
          <cell r="W10">
            <v>11.4</v>
          </cell>
          <cell r="X10">
            <v>6.2</v>
          </cell>
          <cell r="Y10">
            <v>0.2</v>
          </cell>
          <cell r="AB10">
            <v>11.5</v>
          </cell>
          <cell r="AC10">
            <v>7.7</v>
          </cell>
          <cell r="AD10" t="str">
            <v>----</v>
          </cell>
          <cell r="AG10">
            <v>11.2</v>
          </cell>
          <cell r="AH10">
            <v>11.2</v>
          </cell>
          <cell r="AI10" t="str">
            <v>----</v>
          </cell>
          <cell r="AL10">
            <v>11.3</v>
          </cell>
          <cell r="AM10">
            <v>8.6</v>
          </cell>
          <cell r="AN10" t="str">
            <v>----</v>
          </cell>
          <cell r="AQ10">
            <v>11.9</v>
          </cell>
          <cell r="AR10">
            <v>6.8</v>
          </cell>
          <cell r="AS10">
            <v>0.17</v>
          </cell>
        </row>
        <row r="11">
          <cell r="C11">
            <v>9.8000000000000007</v>
          </cell>
          <cell r="D11">
            <v>15.4</v>
          </cell>
          <cell r="E11" t="str">
            <v>----</v>
          </cell>
          <cell r="H11">
            <v>9.9</v>
          </cell>
          <cell r="I11">
            <v>14.5</v>
          </cell>
          <cell r="J11" t="str">
            <v>----</v>
          </cell>
          <cell r="M11">
            <v>10</v>
          </cell>
          <cell r="N11">
            <v>14.1</v>
          </cell>
          <cell r="O11" t="str">
            <v>----</v>
          </cell>
          <cell r="R11">
            <v>11.6</v>
          </cell>
          <cell r="S11">
            <v>7.8</v>
          </cell>
          <cell r="T11" t="str">
            <v>----</v>
          </cell>
          <cell r="W11">
            <v>11.4</v>
          </cell>
          <cell r="X11">
            <v>6.3</v>
          </cell>
          <cell r="Y11" t="str">
            <v>----</v>
          </cell>
          <cell r="AB11">
            <v>11.5</v>
          </cell>
          <cell r="AC11">
            <v>7.6</v>
          </cell>
          <cell r="AD11" t="str">
            <v>----</v>
          </cell>
          <cell r="AG11">
            <v>11.2</v>
          </cell>
          <cell r="AH11">
            <v>11.1</v>
          </cell>
          <cell r="AI11" t="str">
            <v>----</v>
          </cell>
          <cell r="AL11">
            <v>11.3</v>
          </cell>
          <cell r="AM11">
            <v>8.1</v>
          </cell>
          <cell r="AN11" t="str">
            <v>----</v>
          </cell>
          <cell r="AQ11">
            <v>11.8</v>
          </cell>
          <cell r="AR11">
            <v>6.8</v>
          </cell>
          <cell r="AS11" t="str">
            <v>----</v>
          </cell>
        </row>
        <row r="12">
          <cell r="C12">
            <v>10</v>
          </cell>
          <cell r="D12">
            <v>14.4</v>
          </cell>
          <cell r="E12" t="str">
            <v>----</v>
          </cell>
          <cell r="H12">
            <v>10</v>
          </cell>
          <cell r="I12">
            <v>14.3</v>
          </cell>
          <cell r="J12" t="str">
            <v>----</v>
          </cell>
          <cell r="M12">
            <v>10</v>
          </cell>
          <cell r="N12">
            <v>13.8</v>
          </cell>
          <cell r="O12" t="str">
            <v>----</v>
          </cell>
          <cell r="R12">
            <v>11.5</v>
          </cell>
          <cell r="S12">
            <v>7.5</v>
          </cell>
          <cell r="T12" t="str">
            <v>----</v>
          </cell>
          <cell r="AB12">
            <v>11.5</v>
          </cell>
          <cell r="AC12">
            <v>6.6</v>
          </cell>
          <cell r="AD12" t="str">
            <v>----</v>
          </cell>
          <cell r="AG12">
            <v>11.2</v>
          </cell>
          <cell r="AH12">
            <v>10.8</v>
          </cell>
          <cell r="AI12" t="str">
            <v>----</v>
          </cell>
          <cell r="AL12">
            <v>11.4</v>
          </cell>
          <cell r="AM12">
            <v>8</v>
          </cell>
          <cell r="AN12" t="str">
            <v>----</v>
          </cell>
        </row>
        <row r="13">
          <cell r="C13">
            <v>10.199999999999999</v>
          </cell>
          <cell r="D13">
            <v>14</v>
          </cell>
          <cell r="E13" t="str">
            <v>----</v>
          </cell>
          <cell r="H13">
            <v>10</v>
          </cell>
          <cell r="I13">
            <v>14.3</v>
          </cell>
          <cell r="J13" t="str">
            <v>----</v>
          </cell>
          <cell r="M13">
            <v>10</v>
          </cell>
          <cell r="N13">
            <v>13.8</v>
          </cell>
          <cell r="O13" t="str">
            <v>----</v>
          </cell>
          <cell r="R13">
            <v>11.5</v>
          </cell>
          <cell r="S13">
            <v>7.2</v>
          </cell>
          <cell r="T13" t="str">
            <v>----</v>
          </cell>
          <cell r="AB13">
            <v>11.6</v>
          </cell>
          <cell r="AC13">
            <v>6.6</v>
          </cell>
          <cell r="AD13" t="str">
            <v>----</v>
          </cell>
          <cell r="AG13">
            <v>11.2</v>
          </cell>
          <cell r="AH13">
            <v>10.7</v>
          </cell>
          <cell r="AI13" t="str">
            <v>----</v>
          </cell>
          <cell r="AL13">
            <v>11.3</v>
          </cell>
          <cell r="AM13">
            <v>7.8</v>
          </cell>
          <cell r="AN13" t="str">
            <v>----</v>
          </cell>
        </row>
        <row r="14">
          <cell r="C14">
            <v>10.199999999999999</v>
          </cell>
          <cell r="D14">
            <v>13.8</v>
          </cell>
          <cell r="E14" t="str">
            <v>----</v>
          </cell>
          <cell r="H14">
            <v>10</v>
          </cell>
          <cell r="I14">
            <v>14.1</v>
          </cell>
          <cell r="J14" t="str">
            <v>----</v>
          </cell>
          <cell r="M14">
            <v>10</v>
          </cell>
          <cell r="N14">
            <v>13.8</v>
          </cell>
          <cell r="O14" t="str">
            <v>----</v>
          </cell>
          <cell r="R14">
            <v>11.4</v>
          </cell>
          <cell r="S14">
            <v>6.2</v>
          </cell>
          <cell r="T14" t="str">
            <v>----</v>
          </cell>
          <cell r="AB14">
            <v>11.6</v>
          </cell>
          <cell r="AC14">
            <v>5.9</v>
          </cell>
          <cell r="AD14" t="str">
            <v>----</v>
          </cell>
          <cell r="AG14">
            <v>11.3</v>
          </cell>
          <cell r="AH14">
            <v>10.5</v>
          </cell>
          <cell r="AI14" t="str">
            <v>----</v>
          </cell>
          <cell r="AL14">
            <v>11.4</v>
          </cell>
          <cell r="AM14">
            <v>7.7</v>
          </cell>
          <cell r="AN14" t="str">
            <v>----</v>
          </cell>
        </row>
        <row r="15">
          <cell r="C15">
            <v>10.199999999999999</v>
          </cell>
          <cell r="D15">
            <v>13.5</v>
          </cell>
          <cell r="E15" t="str">
            <v>----</v>
          </cell>
          <cell r="H15">
            <v>10</v>
          </cell>
          <cell r="I15">
            <v>14</v>
          </cell>
          <cell r="J15" t="str">
            <v>----</v>
          </cell>
          <cell r="M15">
            <v>10</v>
          </cell>
          <cell r="N15">
            <v>13.6</v>
          </cell>
          <cell r="O15" t="str">
            <v>----</v>
          </cell>
          <cell r="R15">
            <v>11.4</v>
          </cell>
          <cell r="S15">
            <v>6</v>
          </cell>
          <cell r="T15" t="str">
            <v>----</v>
          </cell>
          <cell r="AB15">
            <v>11.6</v>
          </cell>
          <cell r="AC15">
            <v>5.8</v>
          </cell>
          <cell r="AD15">
            <v>0.3</v>
          </cell>
          <cell r="AG15">
            <v>11.3</v>
          </cell>
          <cell r="AH15">
            <v>10.4</v>
          </cell>
          <cell r="AI15" t="str">
            <v>----</v>
          </cell>
          <cell r="AL15">
            <v>11.4</v>
          </cell>
          <cell r="AM15">
            <v>7.6</v>
          </cell>
          <cell r="AN15" t="str">
            <v>----</v>
          </cell>
        </row>
        <row r="16">
          <cell r="C16">
            <v>10.1</v>
          </cell>
          <cell r="D16">
            <v>13.5</v>
          </cell>
          <cell r="E16" t="str">
            <v>----</v>
          </cell>
          <cell r="H16">
            <v>10</v>
          </cell>
          <cell r="I16">
            <v>13.9</v>
          </cell>
          <cell r="J16" t="str">
            <v>----</v>
          </cell>
          <cell r="M16">
            <v>10</v>
          </cell>
          <cell r="N16">
            <v>13.5</v>
          </cell>
          <cell r="O16" t="str">
            <v>----</v>
          </cell>
          <cell r="R16">
            <v>11.3</v>
          </cell>
          <cell r="S16">
            <v>6</v>
          </cell>
          <cell r="T16" t="str">
            <v>----</v>
          </cell>
          <cell r="AB16">
            <v>11.6</v>
          </cell>
          <cell r="AC16">
            <v>5.8</v>
          </cell>
          <cell r="AD16" t="str">
            <v>----</v>
          </cell>
          <cell r="AG16">
            <v>11.3</v>
          </cell>
          <cell r="AH16">
            <v>10.3</v>
          </cell>
          <cell r="AI16" t="str">
            <v>----</v>
          </cell>
          <cell r="AL16">
            <v>11.4</v>
          </cell>
          <cell r="AM16">
            <v>7.4</v>
          </cell>
          <cell r="AN16">
            <v>0.26</v>
          </cell>
        </row>
        <row r="17">
          <cell r="C17">
            <v>10.1</v>
          </cell>
          <cell r="D17">
            <v>13.3</v>
          </cell>
          <cell r="E17" t="str">
            <v>----</v>
          </cell>
          <cell r="H17">
            <v>10</v>
          </cell>
          <cell r="I17">
            <v>13.8</v>
          </cell>
          <cell r="J17" t="str">
            <v>----</v>
          </cell>
          <cell r="M17">
            <v>10.1</v>
          </cell>
          <cell r="N17">
            <v>13.4</v>
          </cell>
          <cell r="O17" t="str">
            <v>----</v>
          </cell>
          <cell r="R17">
            <v>11.3</v>
          </cell>
          <cell r="S17">
            <v>6</v>
          </cell>
          <cell r="T17" t="str">
            <v>----</v>
          </cell>
          <cell r="AG17">
            <v>11.3</v>
          </cell>
          <cell r="AH17">
            <v>9.6999999999999993</v>
          </cell>
          <cell r="AI17" t="str">
            <v>----</v>
          </cell>
          <cell r="AL17">
            <v>11.5</v>
          </cell>
          <cell r="AM17">
            <v>7.3</v>
          </cell>
          <cell r="AN17" t="str">
            <v>----</v>
          </cell>
        </row>
        <row r="18">
          <cell r="C18">
            <v>10.1</v>
          </cell>
          <cell r="D18">
            <v>13.2</v>
          </cell>
          <cell r="E18" t="str">
            <v>----</v>
          </cell>
          <cell r="H18">
            <v>10</v>
          </cell>
          <cell r="I18">
            <v>13.6</v>
          </cell>
          <cell r="J18" t="str">
            <v>----</v>
          </cell>
          <cell r="M18">
            <v>10</v>
          </cell>
          <cell r="N18">
            <v>13.4</v>
          </cell>
          <cell r="O18" t="str">
            <v>----</v>
          </cell>
          <cell r="R18">
            <v>11.3</v>
          </cell>
          <cell r="S18">
            <v>6</v>
          </cell>
          <cell r="T18">
            <v>0.09</v>
          </cell>
          <cell r="AG18">
            <v>11.4</v>
          </cell>
          <cell r="AH18">
            <v>9</v>
          </cell>
          <cell r="AI18" t="str">
            <v>----</v>
          </cell>
        </row>
        <row r="19">
          <cell r="C19">
            <v>10.1</v>
          </cell>
          <cell r="D19">
            <v>13.2</v>
          </cell>
          <cell r="E19" t="str">
            <v>----</v>
          </cell>
          <cell r="H19">
            <v>10</v>
          </cell>
          <cell r="I19">
            <v>13.4</v>
          </cell>
          <cell r="J19" t="str">
            <v>----</v>
          </cell>
          <cell r="M19">
            <v>10</v>
          </cell>
          <cell r="N19">
            <v>13.4</v>
          </cell>
          <cell r="O19" t="str">
            <v>----</v>
          </cell>
          <cell r="R19">
            <v>11.3</v>
          </cell>
          <cell r="S19">
            <v>6</v>
          </cell>
          <cell r="T19" t="str">
            <v>----</v>
          </cell>
          <cell r="AG19">
            <v>11.5</v>
          </cell>
          <cell r="AH19">
            <v>6</v>
          </cell>
          <cell r="AI19" t="str">
            <v>----</v>
          </cell>
        </row>
        <row r="20">
          <cell r="C20">
            <v>10</v>
          </cell>
          <cell r="D20">
            <v>13.1</v>
          </cell>
          <cell r="E20" t="str">
            <v>----</v>
          </cell>
          <cell r="H20">
            <v>10</v>
          </cell>
          <cell r="I20">
            <v>13.3</v>
          </cell>
          <cell r="J20" t="str">
            <v>----</v>
          </cell>
          <cell r="M20">
            <v>10</v>
          </cell>
          <cell r="N20">
            <v>13.4</v>
          </cell>
          <cell r="O20" t="str">
            <v>----</v>
          </cell>
          <cell r="AG20">
            <v>11.5</v>
          </cell>
          <cell r="AH20">
            <v>5.5</v>
          </cell>
          <cell r="AI20" t="str">
            <v>----</v>
          </cell>
        </row>
        <row r="21">
          <cell r="C21">
            <v>10</v>
          </cell>
          <cell r="D21">
            <v>13</v>
          </cell>
          <cell r="E21" t="str">
            <v>----</v>
          </cell>
          <cell r="H21">
            <v>10</v>
          </cell>
          <cell r="I21">
            <v>13.3</v>
          </cell>
          <cell r="J21" t="str">
            <v>----</v>
          </cell>
          <cell r="M21">
            <v>9.9</v>
          </cell>
          <cell r="N21">
            <v>13.4</v>
          </cell>
          <cell r="O21" t="str">
            <v>----</v>
          </cell>
          <cell r="AG21">
            <v>11.4</v>
          </cell>
          <cell r="AH21">
            <v>5.3</v>
          </cell>
          <cell r="AI21" t="str">
            <v>----</v>
          </cell>
        </row>
        <row r="22">
          <cell r="C22">
            <v>10</v>
          </cell>
          <cell r="D22">
            <v>13</v>
          </cell>
          <cell r="E22" t="str">
            <v>----</v>
          </cell>
          <cell r="H22">
            <v>10</v>
          </cell>
          <cell r="I22">
            <v>13.2</v>
          </cell>
          <cell r="J22" t="str">
            <v>----</v>
          </cell>
          <cell r="M22">
            <v>9.9</v>
          </cell>
          <cell r="N22">
            <v>13.1</v>
          </cell>
          <cell r="O22" t="str">
            <v>----</v>
          </cell>
          <cell r="AG22">
            <v>11.3</v>
          </cell>
          <cell r="AH22">
            <v>5.3</v>
          </cell>
          <cell r="AI22" t="str">
            <v>----</v>
          </cell>
        </row>
        <row r="23">
          <cell r="C23">
            <v>10</v>
          </cell>
          <cell r="D23">
            <v>12.9</v>
          </cell>
          <cell r="E23" t="str">
            <v>----</v>
          </cell>
          <cell r="H23">
            <v>10</v>
          </cell>
          <cell r="I23">
            <v>13</v>
          </cell>
          <cell r="J23" t="str">
            <v>----</v>
          </cell>
          <cell r="M23">
            <v>10</v>
          </cell>
          <cell r="N23">
            <v>13</v>
          </cell>
          <cell r="O23" t="str">
            <v>----</v>
          </cell>
          <cell r="AG23">
            <v>11.3</v>
          </cell>
          <cell r="AH23">
            <v>5.2</v>
          </cell>
          <cell r="AI23">
            <v>0.33</v>
          </cell>
        </row>
        <row r="24">
          <cell r="C24">
            <v>10</v>
          </cell>
          <cell r="D24">
            <v>12.9</v>
          </cell>
          <cell r="E24" t="str">
            <v>----</v>
          </cell>
          <cell r="H24">
            <v>9.9</v>
          </cell>
          <cell r="I24">
            <v>13</v>
          </cell>
          <cell r="J24" t="str">
            <v>----</v>
          </cell>
          <cell r="M24">
            <v>9.9</v>
          </cell>
          <cell r="N24">
            <v>13</v>
          </cell>
          <cell r="O24" t="str">
            <v>----</v>
          </cell>
          <cell r="AG24">
            <v>11.3</v>
          </cell>
          <cell r="AH24">
            <v>5.2</v>
          </cell>
          <cell r="AI24" t="str">
            <v>----</v>
          </cell>
        </row>
        <row r="25">
          <cell r="C25">
            <v>9.9</v>
          </cell>
          <cell r="D25">
            <v>12.9</v>
          </cell>
          <cell r="E25">
            <v>0.42</v>
          </cell>
          <cell r="H25">
            <v>10</v>
          </cell>
          <cell r="I25">
            <v>13</v>
          </cell>
          <cell r="J25">
            <v>0.36</v>
          </cell>
          <cell r="M25">
            <v>9.9</v>
          </cell>
          <cell r="N25">
            <v>13</v>
          </cell>
          <cell r="O25" t="str">
            <v>----</v>
          </cell>
        </row>
        <row r="26">
          <cell r="C26">
            <v>9.9</v>
          </cell>
          <cell r="D26">
            <v>12.8</v>
          </cell>
          <cell r="E26" t="str">
            <v>----</v>
          </cell>
          <cell r="H26">
            <v>9.8000000000000007</v>
          </cell>
          <cell r="I26">
            <v>13</v>
          </cell>
          <cell r="J26" t="str">
            <v>----</v>
          </cell>
          <cell r="M26">
            <v>9.9</v>
          </cell>
          <cell r="N26">
            <v>12.9</v>
          </cell>
          <cell r="O26" t="str">
            <v>----</v>
          </cell>
        </row>
        <row r="27">
          <cell r="M27">
            <v>9.9</v>
          </cell>
          <cell r="N27">
            <v>12.9</v>
          </cell>
          <cell r="O27" t="str">
            <v>----</v>
          </cell>
        </row>
        <row r="28">
          <cell r="M28">
            <v>9.8000000000000007</v>
          </cell>
          <cell r="N28">
            <v>12.9</v>
          </cell>
          <cell r="O28" t="str">
            <v>----</v>
          </cell>
        </row>
        <row r="29">
          <cell r="M29">
            <v>9.9</v>
          </cell>
          <cell r="N29">
            <v>12.9</v>
          </cell>
          <cell r="O29" t="str">
            <v>----</v>
          </cell>
        </row>
        <row r="30">
          <cell r="M30">
            <v>9.8000000000000007</v>
          </cell>
          <cell r="N30">
            <v>12.9</v>
          </cell>
          <cell r="O30" t="str">
            <v>----</v>
          </cell>
        </row>
        <row r="31">
          <cell r="M31">
            <v>9.8000000000000007</v>
          </cell>
          <cell r="N31">
            <v>12.9</v>
          </cell>
          <cell r="O31">
            <v>0.19</v>
          </cell>
        </row>
        <row r="32">
          <cell r="M32">
            <v>9.6999999999999993</v>
          </cell>
          <cell r="N32">
            <v>12.8</v>
          </cell>
          <cell r="O32" t="str">
            <v>----</v>
          </cell>
        </row>
      </sheetData>
      <sheetData sheetId="2">
        <row r="5">
          <cell r="C5">
            <v>10.130000000000001</v>
          </cell>
          <cell r="D5">
            <v>19.45</v>
          </cell>
          <cell r="E5" t="str">
            <v>----</v>
          </cell>
          <cell r="H5">
            <v>10.19</v>
          </cell>
          <cell r="I5">
            <v>19.559999999999999</v>
          </cell>
          <cell r="J5" t="str">
            <v>----</v>
          </cell>
          <cell r="M5">
            <v>10.48</v>
          </cell>
          <cell r="N5">
            <v>18.3</v>
          </cell>
          <cell r="O5" t="str">
            <v>----</v>
          </cell>
          <cell r="R5">
            <v>9.43</v>
          </cell>
          <cell r="S5">
            <v>21.96</v>
          </cell>
          <cell r="T5" t="str">
            <v>----</v>
          </cell>
          <cell r="W5">
            <v>9.73</v>
          </cell>
          <cell r="X5">
            <v>21.21</v>
          </cell>
          <cell r="Y5" t="str">
            <v>----</v>
          </cell>
          <cell r="AB5">
            <v>9.99</v>
          </cell>
          <cell r="AC5">
            <v>20.76</v>
          </cell>
          <cell r="AD5" t="str">
            <v>----</v>
          </cell>
          <cell r="AG5">
            <v>9.77</v>
          </cell>
          <cell r="AH5">
            <v>22.22</v>
          </cell>
          <cell r="AI5" t="str">
            <v>----</v>
          </cell>
          <cell r="AL5">
            <v>9.6199999999999992</v>
          </cell>
          <cell r="AM5">
            <v>22.08</v>
          </cell>
          <cell r="AN5" t="str">
            <v>----</v>
          </cell>
          <cell r="AQ5">
            <v>9.9600000000000009</v>
          </cell>
          <cell r="AR5">
            <v>21.37</v>
          </cell>
          <cell r="AS5" t="str">
            <v>----</v>
          </cell>
        </row>
        <row r="6">
          <cell r="C6">
            <v>10.14</v>
          </cell>
          <cell r="D6">
            <v>19.440000000000001</v>
          </cell>
          <cell r="E6">
            <v>0.14000000000000001</v>
          </cell>
          <cell r="H6">
            <v>10.18</v>
          </cell>
          <cell r="I6">
            <v>19.47</v>
          </cell>
          <cell r="J6">
            <v>0.56999999999999995</v>
          </cell>
          <cell r="M6">
            <v>10.48</v>
          </cell>
          <cell r="N6">
            <v>18.260000000000002</v>
          </cell>
          <cell r="O6">
            <v>0.4</v>
          </cell>
          <cell r="R6">
            <v>9.43</v>
          </cell>
          <cell r="S6">
            <v>21.64</v>
          </cell>
          <cell r="T6">
            <v>0.26</v>
          </cell>
          <cell r="W6">
            <v>9.5</v>
          </cell>
          <cell r="X6">
            <v>21.22</v>
          </cell>
          <cell r="Y6">
            <v>0.11</v>
          </cell>
          <cell r="AB6">
            <v>9.93</v>
          </cell>
          <cell r="AC6">
            <v>20.67</v>
          </cell>
          <cell r="AD6">
            <v>0.21</v>
          </cell>
          <cell r="AG6">
            <v>9.6</v>
          </cell>
          <cell r="AH6">
            <v>21.35</v>
          </cell>
          <cell r="AI6">
            <v>0.35</v>
          </cell>
          <cell r="AL6">
            <v>9.9499999999999993</v>
          </cell>
          <cell r="AM6">
            <v>19.5</v>
          </cell>
          <cell r="AN6">
            <v>0.36</v>
          </cell>
          <cell r="AQ6">
            <v>9.9600000000000009</v>
          </cell>
          <cell r="AR6">
            <v>20.79</v>
          </cell>
          <cell r="AS6">
            <v>0.41</v>
          </cell>
        </row>
        <row r="7">
          <cell r="C7">
            <v>10.11</v>
          </cell>
          <cell r="D7">
            <v>19.239999999999998</v>
          </cell>
          <cell r="E7" t="str">
            <v>----</v>
          </cell>
          <cell r="H7">
            <v>10.29</v>
          </cell>
          <cell r="I7">
            <v>18.39</v>
          </cell>
          <cell r="J7" t="str">
            <v>----</v>
          </cell>
          <cell r="M7">
            <v>10.46</v>
          </cell>
          <cell r="N7">
            <v>18.149999999999999</v>
          </cell>
          <cell r="O7" t="str">
            <v>----</v>
          </cell>
          <cell r="R7">
            <v>9.4499999999999993</v>
          </cell>
          <cell r="S7">
            <v>21.1</v>
          </cell>
          <cell r="T7" t="str">
            <v>----</v>
          </cell>
          <cell r="W7">
            <v>9.67</v>
          </cell>
          <cell r="X7">
            <v>20.2</v>
          </cell>
          <cell r="Y7" t="str">
            <v>----</v>
          </cell>
          <cell r="AB7">
            <v>10.02</v>
          </cell>
          <cell r="AC7">
            <v>19.62</v>
          </cell>
          <cell r="AD7" t="str">
            <v>----</v>
          </cell>
          <cell r="AG7">
            <v>9.73</v>
          </cell>
          <cell r="AH7">
            <v>20.61</v>
          </cell>
          <cell r="AI7" t="str">
            <v>----</v>
          </cell>
          <cell r="AL7">
            <v>10.199999999999999</v>
          </cell>
          <cell r="AM7">
            <v>18.93</v>
          </cell>
          <cell r="AN7" t="str">
            <v>----</v>
          </cell>
          <cell r="AQ7">
            <v>10.1</v>
          </cell>
          <cell r="AR7">
            <v>19.489999999999998</v>
          </cell>
          <cell r="AS7" t="str">
            <v>----</v>
          </cell>
        </row>
        <row r="8">
          <cell r="C8">
            <v>10.18</v>
          </cell>
          <cell r="D8">
            <v>18.91</v>
          </cell>
          <cell r="E8" t="str">
            <v>----</v>
          </cell>
          <cell r="H8">
            <v>10.35</v>
          </cell>
          <cell r="I8">
            <v>17.920000000000002</v>
          </cell>
          <cell r="J8" t="str">
            <v>----</v>
          </cell>
          <cell r="M8">
            <v>10.49</v>
          </cell>
          <cell r="N8">
            <v>17.68</v>
          </cell>
          <cell r="O8" t="str">
            <v>----</v>
          </cell>
          <cell r="R8">
            <v>9.4700000000000006</v>
          </cell>
          <cell r="S8">
            <v>20.73</v>
          </cell>
          <cell r="T8" t="str">
            <v>----</v>
          </cell>
          <cell r="W8">
            <v>9.85</v>
          </cell>
          <cell r="X8">
            <v>19.66</v>
          </cell>
          <cell r="Y8" t="str">
            <v>----</v>
          </cell>
          <cell r="AB8">
            <v>10.119999999999999</v>
          </cell>
          <cell r="AC8">
            <v>19.11</v>
          </cell>
          <cell r="AD8" t="str">
            <v>----</v>
          </cell>
          <cell r="AG8">
            <v>9.69</v>
          </cell>
          <cell r="AH8">
            <v>20.54</v>
          </cell>
          <cell r="AI8" t="str">
            <v>----</v>
          </cell>
          <cell r="AL8">
            <v>10.18</v>
          </cell>
          <cell r="AM8">
            <v>18.63</v>
          </cell>
          <cell r="AN8" t="str">
            <v>----</v>
          </cell>
          <cell r="AQ8">
            <v>10.14</v>
          </cell>
          <cell r="AR8">
            <v>19.32</v>
          </cell>
          <cell r="AS8" t="str">
            <v>----</v>
          </cell>
        </row>
        <row r="9">
          <cell r="C9">
            <v>10.26</v>
          </cell>
          <cell r="D9">
            <v>17.940000000000001</v>
          </cell>
          <cell r="E9" t="str">
            <v>----</v>
          </cell>
          <cell r="H9">
            <v>10.35</v>
          </cell>
          <cell r="I9">
            <v>17.82</v>
          </cell>
          <cell r="J9" t="str">
            <v>----</v>
          </cell>
          <cell r="M9">
            <v>10.47</v>
          </cell>
          <cell r="N9">
            <v>17.41</v>
          </cell>
          <cell r="O9" t="str">
            <v>----</v>
          </cell>
          <cell r="R9">
            <v>9.49</v>
          </cell>
          <cell r="S9">
            <v>20.3</v>
          </cell>
          <cell r="T9" t="str">
            <v>----</v>
          </cell>
          <cell r="W9">
            <v>9.9600000000000009</v>
          </cell>
          <cell r="X9">
            <v>19.63</v>
          </cell>
          <cell r="Y9" t="str">
            <v>----</v>
          </cell>
          <cell r="AB9">
            <v>10.16</v>
          </cell>
          <cell r="AC9">
            <v>18.68</v>
          </cell>
          <cell r="AD9" t="str">
            <v>----</v>
          </cell>
          <cell r="AG9">
            <v>9.67</v>
          </cell>
          <cell r="AH9">
            <v>20.45</v>
          </cell>
          <cell r="AI9" t="str">
            <v>----</v>
          </cell>
          <cell r="AL9">
            <v>10.26</v>
          </cell>
          <cell r="AM9">
            <v>18.07</v>
          </cell>
          <cell r="AN9" t="str">
            <v>----</v>
          </cell>
          <cell r="AQ9">
            <v>10.1</v>
          </cell>
          <cell r="AR9">
            <v>19.03</v>
          </cell>
          <cell r="AS9" t="str">
            <v>----</v>
          </cell>
        </row>
        <row r="10">
          <cell r="C10">
            <v>10.25</v>
          </cell>
          <cell r="D10">
            <v>17.61</v>
          </cell>
          <cell r="E10" t="str">
            <v>----</v>
          </cell>
          <cell r="H10">
            <v>10.45</v>
          </cell>
          <cell r="I10">
            <v>17.55</v>
          </cell>
          <cell r="J10" t="str">
            <v>----</v>
          </cell>
          <cell r="M10">
            <v>10.43</v>
          </cell>
          <cell r="N10">
            <v>17.36</v>
          </cell>
          <cell r="O10" t="str">
            <v>----</v>
          </cell>
          <cell r="R10">
            <v>9.83</v>
          </cell>
          <cell r="S10">
            <v>19.12</v>
          </cell>
          <cell r="T10" t="str">
            <v>----</v>
          </cell>
          <cell r="W10">
            <v>9.92</v>
          </cell>
          <cell r="X10">
            <v>19.600000000000001</v>
          </cell>
          <cell r="Y10" t="str">
            <v>----</v>
          </cell>
          <cell r="AB10">
            <v>10.3</v>
          </cell>
          <cell r="AC10">
            <v>18.38</v>
          </cell>
          <cell r="AD10" t="str">
            <v>----</v>
          </cell>
          <cell r="AG10">
            <v>9.6999999999999993</v>
          </cell>
          <cell r="AH10">
            <v>20.420000000000002</v>
          </cell>
          <cell r="AI10" t="str">
            <v>----</v>
          </cell>
          <cell r="AL10">
            <v>10.35</v>
          </cell>
          <cell r="AM10">
            <v>17.66</v>
          </cell>
          <cell r="AN10" t="str">
            <v>----</v>
          </cell>
          <cell r="AQ10">
            <v>10.18</v>
          </cell>
          <cell r="AR10">
            <v>18.54</v>
          </cell>
          <cell r="AS10" t="str">
            <v>----</v>
          </cell>
        </row>
        <row r="11">
          <cell r="C11">
            <v>10.220000000000001</v>
          </cell>
          <cell r="D11">
            <v>17.48</v>
          </cell>
          <cell r="E11" t="str">
            <v>----</v>
          </cell>
          <cell r="H11">
            <v>10.37</v>
          </cell>
          <cell r="I11">
            <v>17.47</v>
          </cell>
          <cell r="J11" t="str">
            <v>----</v>
          </cell>
          <cell r="M11">
            <v>10.39</v>
          </cell>
          <cell r="N11">
            <v>17.329999999999998</v>
          </cell>
          <cell r="O11" t="str">
            <v>----</v>
          </cell>
          <cell r="R11">
            <v>10.39</v>
          </cell>
          <cell r="S11">
            <v>17.559999999999999</v>
          </cell>
          <cell r="T11" t="str">
            <v>----</v>
          </cell>
          <cell r="W11">
            <v>10.09</v>
          </cell>
          <cell r="X11">
            <v>19.41</v>
          </cell>
          <cell r="Y11">
            <v>0.24</v>
          </cell>
          <cell r="AB11">
            <v>10.24</v>
          </cell>
          <cell r="AC11">
            <v>18.309999999999999</v>
          </cell>
          <cell r="AD11" t="str">
            <v>----</v>
          </cell>
          <cell r="AG11">
            <v>9.98</v>
          </cell>
          <cell r="AH11">
            <v>19.55</v>
          </cell>
          <cell r="AI11" t="str">
            <v>----</v>
          </cell>
          <cell r="AL11">
            <v>10.5</v>
          </cell>
          <cell r="AM11">
            <v>16.75</v>
          </cell>
          <cell r="AN11" t="str">
            <v>----</v>
          </cell>
          <cell r="AQ11">
            <v>10.52</v>
          </cell>
          <cell r="AR11">
            <v>17.23</v>
          </cell>
          <cell r="AS11">
            <v>0.28999999999999998</v>
          </cell>
        </row>
        <row r="12">
          <cell r="C12">
            <v>10.220000000000001</v>
          </cell>
          <cell r="D12">
            <v>17.420000000000002</v>
          </cell>
          <cell r="E12" t="str">
            <v>----</v>
          </cell>
          <cell r="H12">
            <v>10.41</v>
          </cell>
          <cell r="I12">
            <v>17.43</v>
          </cell>
          <cell r="J12" t="str">
            <v>----</v>
          </cell>
          <cell r="M12">
            <v>10.38</v>
          </cell>
          <cell r="N12">
            <v>17.32</v>
          </cell>
          <cell r="O12" t="str">
            <v>----</v>
          </cell>
          <cell r="R12">
            <v>11.73</v>
          </cell>
          <cell r="S12">
            <v>14.58</v>
          </cell>
          <cell r="T12" t="str">
            <v>----</v>
          </cell>
          <cell r="W12">
            <v>10.66</v>
          </cell>
          <cell r="X12">
            <v>18.920000000000002</v>
          </cell>
          <cell r="Y12" t="str">
            <v>----</v>
          </cell>
          <cell r="AB12">
            <v>10.47</v>
          </cell>
          <cell r="AC12">
            <v>16.190000000000001</v>
          </cell>
          <cell r="AD12" t="str">
            <v>----</v>
          </cell>
          <cell r="AG12">
            <v>10.1</v>
          </cell>
          <cell r="AH12">
            <v>18.34</v>
          </cell>
          <cell r="AI12" t="str">
            <v>----</v>
          </cell>
          <cell r="AL12">
            <v>10.62</v>
          </cell>
          <cell r="AM12">
            <v>15.15</v>
          </cell>
          <cell r="AN12" t="str">
            <v>----</v>
          </cell>
          <cell r="AQ12">
            <v>10.67</v>
          </cell>
          <cell r="AR12">
            <v>16.97</v>
          </cell>
          <cell r="AS12" t="str">
            <v>----</v>
          </cell>
        </row>
        <row r="13">
          <cell r="C13">
            <v>10.119999999999999</v>
          </cell>
          <cell r="D13">
            <v>17.39</v>
          </cell>
          <cell r="E13" t="str">
            <v>----</v>
          </cell>
          <cell r="H13">
            <v>10.29</v>
          </cell>
          <cell r="I13">
            <v>17.41</v>
          </cell>
          <cell r="J13" t="str">
            <v>----</v>
          </cell>
          <cell r="M13">
            <v>10.16</v>
          </cell>
          <cell r="N13">
            <v>17.27</v>
          </cell>
          <cell r="O13" t="str">
            <v>----</v>
          </cell>
          <cell r="R13">
            <v>12.23</v>
          </cell>
          <cell r="S13">
            <v>13.01</v>
          </cell>
          <cell r="T13" t="str">
            <v>----</v>
          </cell>
          <cell r="AB13">
            <v>10.99</v>
          </cell>
          <cell r="AC13">
            <v>14.34</v>
          </cell>
          <cell r="AD13" t="str">
            <v>----</v>
          </cell>
          <cell r="AG13">
            <v>10.88</v>
          </cell>
          <cell r="AH13">
            <v>16.41</v>
          </cell>
          <cell r="AI13" t="str">
            <v>----</v>
          </cell>
          <cell r="AL13">
            <v>11.47</v>
          </cell>
          <cell r="AM13">
            <v>10.53</v>
          </cell>
          <cell r="AN13" t="str">
            <v>----</v>
          </cell>
        </row>
        <row r="14">
          <cell r="C14">
            <v>10.23</v>
          </cell>
          <cell r="D14">
            <v>17.36</v>
          </cell>
          <cell r="E14" t="str">
            <v>----</v>
          </cell>
          <cell r="H14">
            <v>10.26</v>
          </cell>
          <cell r="I14">
            <v>17.399999999999999</v>
          </cell>
          <cell r="J14" t="str">
            <v>----</v>
          </cell>
          <cell r="M14">
            <v>10.27</v>
          </cell>
          <cell r="N14">
            <v>17.260000000000002</v>
          </cell>
          <cell r="O14" t="str">
            <v>----</v>
          </cell>
          <cell r="R14">
            <v>12.22</v>
          </cell>
          <cell r="S14">
            <v>12.3</v>
          </cell>
          <cell r="T14" t="str">
            <v>----</v>
          </cell>
          <cell r="AB14">
            <v>11.81</v>
          </cell>
          <cell r="AC14">
            <v>13.29</v>
          </cell>
          <cell r="AD14" t="str">
            <v>----</v>
          </cell>
          <cell r="AG14">
            <v>11.13</v>
          </cell>
          <cell r="AH14">
            <v>14.49</v>
          </cell>
          <cell r="AI14" t="str">
            <v>----</v>
          </cell>
          <cell r="AL14">
            <v>12.35</v>
          </cell>
          <cell r="AM14">
            <v>10.130000000000001</v>
          </cell>
          <cell r="AN14" t="str">
            <v>----</v>
          </cell>
        </row>
        <row r="15">
          <cell r="C15">
            <v>10.220000000000001</v>
          </cell>
          <cell r="D15">
            <v>17.32</v>
          </cell>
          <cell r="E15" t="str">
            <v>----</v>
          </cell>
          <cell r="H15">
            <v>10.27</v>
          </cell>
          <cell r="I15">
            <v>17.39</v>
          </cell>
          <cell r="J15" t="str">
            <v>----</v>
          </cell>
          <cell r="M15">
            <v>10.3</v>
          </cell>
          <cell r="N15">
            <v>17.23</v>
          </cell>
          <cell r="O15" t="str">
            <v>----</v>
          </cell>
          <cell r="R15">
            <v>12.51</v>
          </cell>
          <cell r="S15">
            <v>11.34</v>
          </cell>
          <cell r="T15" t="str">
            <v>----</v>
          </cell>
          <cell r="AB15">
            <v>11.84</v>
          </cell>
          <cell r="AC15">
            <v>12.53</v>
          </cell>
          <cell r="AD15">
            <v>0.61</v>
          </cell>
          <cell r="AG15">
            <v>12.51</v>
          </cell>
          <cell r="AH15">
            <v>10.84</v>
          </cell>
          <cell r="AI15" t="str">
            <v>----</v>
          </cell>
          <cell r="AL15">
            <v>12.41</v>
          </cell>
          <cell r="AM15">
            <v>9.81</v>
          </cell>
          <cell r="AN15">
            <v>0.21</v>
          </cell>
        </row>
        <row r="16">
          <cell r="C16">
            <v>10.130000000000001</v>
          </cell>
          <cell r="D16">
            <v>17.3</v>
          </cell>
          <cell r="E16" t="str">
            <v>----</v>
          </cell>
          <cell r="H16">
            <v>10.220000000000001</v>
          </cell>
          <cell r="I16">
            <v>17.37</v>
          </cell>
          <cell r="J16" t="str">
            <v>----</v>
          </cell>
          <cell r="M16">
            <v>10.15</v>
          </cell>
          <cell r="N16">
            <v>17.22</v>
          </cell>
          <cell r="O16" t="str">
            <v>----</v>
          </cell>
          <cell r="R16">
            <v>12.55</v>
          </cell>
          <cell r="S16">
            <v>11.01</v>
          </cell>
          <cell r="T16" t="str">
            <v>----</v>
          </cell>
          <cell r="AB16">
            <v>11.99</v>
          </cell>
          <cell r="AC16">
            <v>11</v>
          </cell>
          <cell r="AD16" t="str">
            <v>----</v>
          </cell>
          <cell r="AG16">
            <v>12.77</v>
          </cell>
          <cell r="AH16">
            <v>9.9499999999999993</v>
          </cell>
          <cell r="AI16" t="str">
            <v>----</v>
          </cell>
          <cell r="AL16">
            <v>12.48</v>
          </cell>
          <cell r="AM16">
            <v>9.8000000000000007</v>
          </cell>
          <cell r="AN16" t="str">
            <v>----</v>
          </cell>
        </row>
        <row r="17">
          <cell r="C17">
            <v>10.130000000000001</v>
          </cell>
          <cell r="D17">
            <v>17.29</v>
          </cell>
          <cell r="E17" t="str">
            <v>----</v>
          </cell>
          <cell r="H17">
            <v>10.18</v>
          </cell>
          <cell r="I17">
            <v>17.329999999999998</v>
          </cell>
          <cell r="J17" t="str">
            <v>----</v>
          </cell>
          <cell r="M17">
            <v>10.210000000000001</v>
          </cell>
          <cell r="N17">
            <v>17.21</v>
          </cell>
          <cell r="O17" t="str">
            <v>----</v>
          </cell>
          <cell r="R17">
            <v>12.6</v>
          </cell>
          <cell r="S17">
            <v>9.9</v>
          </cell>
          <cell r="T17">
            <v>0.38</v>
          </cell>
          <cell r="AG17">
            <v>12.64</v>
          </cell>
          <cell r="AH17">
            <v>9.49</v>
          </cell>
          <cell r="AI17" t="str">
            <v>----</v>
          </cell>
        </row>
        <row r="18">
          <cell r="C18">
            <v>10.1</v>
          </cell>
          <cell r="D18">
            <v>17.29</v>
          </cell>
          <cell r="E18" t="str">
            <v>----</v>
          </cell>
          <cell r="H18">
            <v>10.25</v>
          </cell>
          <cell r="I18">
            <v>17.3</v>
          </cell>
          <cell r="J18" t="str">
            <v>----</v>
          </cell>
          <cell r="M18">
            <v>10.1</v>
          </cell>
          <cell r="N18">
            <v>17.22</v>
          </cell>
          <cell r="O18" t="str">
            <v>----</v>
          </cell>
          <cell r="R18">
            <v>12.46</v>
          </cell>
          <cell r="S18">
            <v>9.6999999999999993</v>
          </cell>
          <cell r="T18" t="str">
            <v>----</v>
          </cell>
          <cell r="AG18">
            <v>12.42</v>
          </cell>
          <cell r="AH18">
            <v>9.36</v>
          </cell>
          <cell r="AI18" t="str">
            <v>----</v>
          </cell>
        </row>
        <row r="19">
          <cell r="C19">
            <v>10.039999999999999</v>
          </cell>
          <cell r="D19">
            <v>17.28</v>
          </cell>
          <cell r="E19" t="str">
            <v>----</v>
          </cell>
          <cell r="H19">
            <v>10.220000000000001</v>
          </cell>
          <cell r="I19">
            <v>17.28</v>
          </cell>
          <cell r="J19" t="str">
            <v>----</v>
          </cell>
          <cell r="M19">
            <v>10.24</v>
          </cell>
          <cell r="N19">
            <v>17.21</v>
          </cell>
          <cell r="O19" t="str">
            <v>----</v>
          </cell>
          <cell r="AG19">
            <v>12.32</v>
          </cell>
          <cell r="AH19">
            <v>9.16</v>
          </cell>
          <cell r="AI19" t="str">
            <v>----</v>
          </cell>
        </row>
        <row r="20">
          <cell r="C20">
            <v>10.09</v>
          </cell>
          <cell r="D20">
            <v>17.27</v>
          </cell>
          <cell r="E20" t="str">
            <v>----</v>
          </cell>
          <cell r="H20">
            <v>10.220000000000001</v>
          </cell>
          <cell r="I20">
            <v>17.27</v>
          </cell>
          <cell r="J20" t="str">
            <v>----</v>
          </cell>
          <cell r="M20">
            <v>10.24</v>
          </cell>
          <cell r="N20">
            <v>17.2</v>
          </cell>
          <cell r="O20" t="str">
            <v>----</v>
          </cell>
          <cell r="AG20">
            <v>12.48</v>
          </cell>
          <cell r="AH20">
            <v>8.8699999999999992</v>
          </cell>
          <cell r="AI20" t="str">
            <v>----</v>
          </cell>
        </row>
        <row r="21">
          <cell r="C21">
            <v>10.130000000000001</v>
          </cell>
          <cell r="D21">
            <v>17.260000000000002</v>
          </cell>
          <cell r="E21" t="str">
            <v>----</v>
          </cell>
          <cell r="H21">
            <v>10.17</v>
          </cell>
          <cell r="I21">
            <v>17.25</v>
          </cell>
          <cell r="J21">
            <v>0.27</v>
          </cell>
          <cell r="M21">
            <v>10.25</v>
          </cell>
          <cell r="N21">
            <v>17.190000000000001</v>
          </cell>
          <cell r="O21" t="str">
            <v>----</v>
          </cell>
          <cell r="AG21">
            <v>12.21</v>
          </cell>
          <cell r="AH21">
            <v>8.44</v>
          </cell>
          <cell r="AI21" t="str">
            <v>----</v>
          </cell>
        </row>
        <row r="22">
          <cell r="C22">
            <v>10.119999999999999</v>
          </cell>
          <cell r="D22">
            <v>17.25</v>
          </cell>
          <cell r="E22" t="str">
            <v>----</v>
          </cell>
          <cell r="H22">
            <v>10.119999999999999</v>
          </cell>
          <cell r="I22">
            <v>17.239999999999998</v>
          </cell>
          <cell r="J22" t="str">
            <v>----</v>
          </cell>
          <cell r="M22">
            <v>10.23</v>
          </cell>
          <cell r="N22">
            <v>17.190000000000001</v>
          </cell>
          <cell r="O22" t="str">
            <v>----</v>
          </cell>
          <cell r="AG22">
            <v>11.8</v>
          </cell>
          <cell r="AH22">
            <v>8.23</v>
          </cell>
          <cell r="AI22" t="str">
            <v>----</v>
          </cell>
        </row>
        <row r="23">
          <cell r="C23">
            <v>10.17</v>
          </cell>
          <cell r="D23">
            <v>17.25</v>
          </cell>
          <cell r="E23" t="str">
            <v>----</v>
          </cell>
          <cell r="M23">
            <v>10.09</v>
          </cell>
          <cell r="N23">
            <v>17.170000000000002</v>
          </cell>
          <cell r="O23" t="str">
            <v>----</v>
          </cell>
          <cell r="AG23">
            <v>11.76</v>
          </cell>
          <cell r="AH23">
            <v>8.19</v>
          </cell>
          <cell r="AI23" t="str">
            <v>----</v>
          </cell>
        </row>
        <row r="24">
          <cell r="C24">
            <v>10.16</v>
          </cell>
          <cell r="D24">
            <v>17.239999999999998</v>
          </cell>
          <cell r="E24">
            <v>0.13</v>
          </cell>
          <cell r="M24">
            <v>10.18</v>
          </cell>
          <cell r="N24">
            <v>17.149999999999999</v>
          </cell>
          <cell r="O24" t="str">
            <v>----</v>
          </cell>
          <cell r="AG24">
            <v>11.8</v>
          </cell>
          <cell r="AH24">
            <v>8.1199999999999992</v>
          </cell>
          <cell r="AI24">
            <v>0.35</v>
          </cell>
        </row>
        <row r="25">
          <cell r="C25">
            <v>10.119999999999999</v>
          </cell>
          <cell r="D25">
            <v>17.239999999999998</v>
          </cell>
          <cell r="E25" t="str">
            <v>----</v>
          </cell>
          <cell r="M25">
            <v>10.1</v>
          </cell>
          <cell r="N25">
            <v>17.149999999999999</v>
          </cell>
          <cell r="O25">
            <v>0.26</v>
          </cell>
          <cell r="AG25">
            <v>11.73</v>
          </cell>
          <cell r="AH25">
            <v>8.1</v>
          </cell>
          <cell r="AI25" t="str">
            <v>----</v>
          </cell>
        </row>
        <row r="26">
          <cell r="M26">
            <v>10.11</v>
          </cell>
          <cell r="N26">
            <v>17.14</v>
          </cell>
          <cell r="O26" t="str">
            <v>----</v>
          </cell>
        </row>
      </sheetData>
      <sheetData sheetId="3">
        <row r="5">
          <cell r="C5">
            <v>8.6999999999999993</v>
          </cell>
          <cell r="D5">
            <v>16.47</v>
          </cell>
          <cell r="E5" t="str">
            <v>----</v>
          </cell>
          <cell r="H5">
            <v>8.6</v>
          </cell>
          <cell r="I5">
            <v>16.600000000000001</v>
          </cell>
          <cell r="J5" t="str">
            <v>----</v>
          </cell>
          <cell r="M5">
            <v>9.02</v>
          </cell>
          <cell r="N5">
            <v>15.78</v>
          </cell>
          <cell r="O5" t="str">
            <v>----</v>
          </cell>
          <cell r="R5">
            <v>9.17</v>
          </cell>
          <cell r="S5">
            <v>16.11</v>
          </cell>
          <cell r="T5" t="str">
            <v>----</v>
          </cell>
          <cell r="W5">
            <v>9.27</v>
          </cell>
          <cell r="X5">
            <v>15.36</v>
          </cell>
          <cell r="Y5" t="str">
            <v>----</v>
          </cell>
          <cell r="AB5">
            <v>9.0500000000000007</v>
          </cell>
          <cell r="AC5">
            <v>15.98</v>
          </cell>
          <cell r="AD5" t="str">
            <v>----</v>
          </cell>
          <cell r="AG5">
            <v>9.36</v>
          </cell>
          <cell r="AH5">
            <v>15.86</v>
          </cell>
          <cell r="AI5" t="str">
            <v>----</v>
          </cell>
          <cell r="AL5">
            <v>9.34</v>
          </cell>
          <cell r="AM5">
            <v>15.03</v>
          </cell>
          <cell r="AN5" t="str">
            <v>----</v>
          </cell>
          <cell r="AQ5">
            <v>9.42</v>
          </cell>
          <cell r="AR5">
            <v>15.17</v>
          </cell>
          <cell r="AS5" t="str">
            <v>----</v>
          </cell>
        </row>
        <row r="6">
          <cell r="C6">
            <v>8.7100000000000009</v>
          </cell>
          <cell r="D6">
            <v>16.36</v>
          </cell>
          <cell r="E6">
            <v>0.28000000000000003</v>
          </cell>
          <cell r="H6">
            <v>8.6199999999999992</v>
          </cell>
          <cell r="I6">
            <v>16.48</v>
          </cell>
          <cell r="J6">
            <v>0.35</v>
          </cell>
          <cell r="M6">
            <v>9.0399999999999991</v>
          </cell>
          <cell r="N6">
            <v>15.73</v>
          </cell>
          <cell r="O6">
            <v>0.41</v>
          </cell>
          <cell r="R6">
            <v>9.14</v>
          </cell>
          <cell r="S6">
            <v>16.149999999999999</v>
          </cell>
          <cell r="T6">
            <v>0.25</v>
          </cell>
          <cell r="W6">
            <v>9.23</v>
          </cell>
          <cell r="X6">
            <v>15.29</v>
          </cell>
          <cell r="Y6">
            <v>0.69</v>
          </cell>
          <cell r="AB6">
            <v>9.1199999999999992</v>
          </cell>
          <cell r="AC6">
            <v>15.71</v>
          </cell>
          <cell r="AD6">
            <v>0.18</v>
          </cell>
          <cell r="AG6">
            <v>9.2200000000000006</v>
          </cell>
          <cell r="AH6">
            <v>15.84</v>
          </cell>
          <cell r="AI6">
            <v>0.31</v>
          </cell>
          <cell r="AL6">
            <v>9.31</v>
          </cell>
          <cell r="AM6">
            <v>15.07</v>
          </cell>
          <cell r="AN6">
            <v>0.28000000000000003</v>
          </cell>
          <cell r="AQ6">
            <v>9.18</v>
          </cell>
          <cell r="AR6">
            <v>15.11</v>
          </cell>
          <cell r="AS6">
            <v>0.24</v>
          </cell>
        </row>
        <row r="7">
          <cell r="C7">
            <v>8.7200000000000006</v>
          </cell>
          <cell r="D7">
            <v>15.88</v>
          </cell>
          <cell r="E7" t="str">
            <v>----</v>
          </cell>
          <cell r="H7">
            <v>8.64</v>
          </cell>
          <cell r="I7">
            <v>16.03</v>
          </cell>
          <cell r="J7" t="str">
            <v>----</v>
          </cell>
          <cell r="M7">
            <v>9.07</v>
          </cell>
          <cell r="N7">
            <v>15.56</v>
          </cell>
          <cell r="O7" t="str">
            <v>----</v>
          </cell>
          <cell r="R7">
            <v>9.1</v>
          </cell>
          <cell r="S7">
            <v>16</v>
          </cell>
          <cell r="T7" t="str">
            <v>----</v>
          </cell>
          <cell r="W7">
            <v>9.2200000000000006</v>
          </cell>
          <cell r="X7">
            <v>14.94</v>
          </cell>
          <cell r="Y7" t="str">
            <v>----</v>
          </cell>
          <cell r="AB7">
            <v>9.09</v>
          </cell>
          <cell r="AC7">
            <v>15.62</v>
          </cell>
          <cell r="AD7" t="str">
            <v>----</v>
          </cell>
          <cell r="AG7">
            <v>9.14</v>
          </cell>
          <cell r="AH7">
            <v>15.83</v>
          </cell>
          <cell r="AI7" t="str">
            <v>----</v>
          </cell>
          <cell r="AL7">
            <v>9.2100000000000009</v>
          </cell>
          <cell r="AM7">
            <v>14.81</v>
          </cell>
          <cell r="AN7" t="str">
            <v>----</v>
          </cell>
          <cell r="AQ7">
            <v>9.08</v>
          </cell>
          <cell r="AR7">
            <v>15.02</v>
          </cell>
          <cell r="AS7" t="str">
            <v>----</v>
          </cell>
        </row>
        <row r="8">
          <cell r="C8">
            <v>8.8000000000000007</v>
          </cell>
          <cell r="D8">
            <v>15.5</v>
          </cell>
          <cell r="E8" t="str">
            <v>----</v>
          </cell>
          <cell r="H8">
            <v>8.4</v>
          </cell>
          <cell r="I8">
            <v>15.81</v>
          </cell>
          <cell r="J8" t="str">
            <v>----</v>
          </cell>
          <cell r="M8">
            <v>9.0299999999999994</v>
          </cell>
          <cell r="N8">
            <v>15.47</v>
          </cell>
          <cell r="O8" t="str">
            <v>----</v>
          </cell>
          <cell r="R8">
            <v>9.09</v>
          </cell>
          <cell r="S8">
            <v>15.64</v>
          </cell>
          <cell r="T8" t="str">
            <v>----</v>
          </cell>
          <cell r="W8">
            <v>9.27</v>
          </cell>
          <cell r="X8">
            <v>14.43</v>
          </cell>
          <cell r="Y8" t="str">
            <v>----</v>
          </cell>
          <cell r="AB8">
            <v>9.18</v>
          </cell>
          <cell r="AC8">
            <v>14.9</v>
          </cell>
          <cell r="AD8" t="str">
            <v>----</v>
          </cell>
          <cell r="AG8">
            <v>9.09</v>
          </cell>
          <cell r="AH8">
            <v>15.69</v>
          </cell>
          <cell r="AI8" t="str">
            <v>----</v>
          </cell>
          <cell r="AL8">
            <v>9.3699999999999992</v>
          </cell>
          <cell r="AM8">
            <v>14.03</v>
          </cell>
          <cell r="AN8" t="str">
            <v>----</v>
          </cell>
          <cell r="AQ8">
            <v>9.14</v>
          </cell>
          <cell r="AR8">
            <v>14.13</v>
          </cell>
          <cell r="AS8" t="str">
            <v>----</v>
          </cell>
        </row>
        <row r="9">
          <cell r="C9">
            <v>8.77</v>
          </cell>
          <cell r="D9">
            <v>15.4</v>
          </cell>
          <cell r="E9" t="str">
            <v>----</v>
          </cell>
          <cell r="H9">
            <v>8.5399999999999991</v>
          </cell>
          <cell r="I9">
            <v>15.6</v>
          </cell>
          <cell r="J9" t="str">
            <v>----</v>
          </cell>
          <cell r="M9">
            <v>9.08</v>
          </cell>
          <cell r="N9">
            <v>15.39</v>
          </cell>
          <cell r="O9" t="str">
            <v>----</v>
          </cell>
          <cell r="R9">
            <v>9.09</v>
          </cell>
          <cell r="S9">
            <v>15.57</v>
          </cell>
          <cell r="T9" t="str">
            <v>----</v>
          </cell>
          <cell r="W9">
            <v>9.33</v>
          </cell>
          <cell r="X9">
            <v>14.43</v>
          </cell>
          <cell r="Y9" t="str">
            <v>----</v>
          </cell>
          <cell r="AB9">
            <v>9.23</v>
          </cell>
          <cell r="AC9">
            <v>14.81</v>
          </cell>
          <cell r="AD9" t="str">
            <v>----</v>
          </cell>
          <cell r="AG9">
            <v>9.14</v>
          </cell>
          <cell r="AH9">
            <v>15.45</v>
          </cell>
          <cell r="AI9" t="str">
            <v>----</v>
          </cell>
          <cell r="AL9">
            <v>9.9</v>
          </cell>
          <cell r="AM9">
            <v>12.31</v>
          </cell>
          <cell r="AN9" t="str">
            <v>----</v>
          </cell>
          <cell r="AQ9">
            <v>10.26</v>
          </cell>
          <cell r="AR9">
            <v>11.52</v>
          </cell>
          <cell r="AS9" t="str">
            <v>----</v>
          </cell>
        </row>
        <row r="10">
          <cell r="C10">
            <v>8.7200000000000006</v>
          </cell>
          <cell r="D10">
            <v>15.39</v>
          </cell>
          <cell r="E10" t="str">
            <v>----</v>
          </cell>
          <cell r="H10">
            <v>8.65</v>
          </cell>
          <cell r="I10">
            <v>15.51</v>
          </cell>
          <cell r="J10" t="str">
            <v>----</v>
          </cell>
          <cell r="M10">
            <v>9.0399999999999991</v>
          </cell>
          <cell r="N10">
            <v>15.4</v>
          </cell>
          <cell r="O10" t="str">
            <v>----</v>
          </cell>
          <cell r="R10">
            <v>9.14</v>
          </cell>
          <cell r="S10">
            <v>15.07</v>
          </cell>
          <cell r="T10" t="str">
            <v>----</v>
          </cell>
          <cell r="W10">
            <v>9.31</v>
          </cell>
          <cell r="X10">
            <v>14.42</v>
          </cell>
          <cell r="Y10">
            <v>0.75</v>
          </cell>
          <cell r="AB10">
            <v>9.18</v>
          </cell>
          <cell r="AC10">
            <v>14.49</v>
          </cell>
          <cell r="AD10" t="str">
            <v>----</v>
          </cell>
          <cell r="AG10">
            <v>9.23</v>
          </cell>
          <cell r="AH10">
            <v>15</v>
          </cell>
          <cell r="AI10" t="str">
            <v>----</v>
          </cell>
          <cell r="AL10">
            <v>10.44</v>
          </cell>
          <cell r="AM10">
            <v>10.77</v>
          </cell>
          <cell r="AN10" t="str">
            <v>----</v>
          </cell>
          <cell r="AQ10">
            <v>10.76</v>
          </cell>
          <cell r="AR10">
            <v>9.64</v>
          </cell>
          <cell r="AS10">
            <v>0.35</v>
          </cell>
        </row>
        <row r="11">
          <cell r="C11">
            <v>8.8000000000000007</v>
          </cell>
          <cell r="D11">
            <v>15.3</v>
          </cell>
          <cell r="E11" t="str">
            <v>----</v>
          </cell>
          <cell r="H11">
            <v>8.66</v>
          </cell>
          <cell r="I11">
            <v>15.46</v>
          </cell>
          <cell r="J11" t="str">
            <v>----</v>
          </cell>
          <cell r="M11">
            <v>9.0299999999999994</v>
          </cell>
          <cell r="N11">
            <v>15.36</v>
          </cell>
          <cell r="O11" t="str">
            <v>----</v>
          </cell>
          <cell r="R11">
            <v>9.18</v>
          </cell>
          <cell r="S11">
            <v>14.8</v>
          </cell>
          <cell r="T11" t="str">
            <v>----</v>
          </cell>
          <cell r="W11">
            <v>9.5399999999999991</v>
          </cell>
          <cell r="X11">
            <v>14.21</v>
          </cell>
          <cell r="Y11" t="str">
            <v>----</v>
          </cell>
          <cell r="AB11">
            <v>9.2100000000000009</v>
          </cell>
          <cell r="AC11">
            <v>14.4</v>
          </cell>
          <cell r="AD11" t="str">
            <v>----</v>
          </cell>
          <cell r="AG11">
            <v>9.2799999999999994</v>
          </cell>
          <cell r="AH11">
            <v>14.52</v>
          </cell>
          <cell r="AI11" t="str">
            <v>----</v>
          </cell>
          <cell r="AL11">
            <v>11</v>
          </cell>
          <cell r="AM11">
            <v>8.5299999999999994</v>
          </cell>
          <cell r="AN11" t="str">
            <v>----</v>
          </cell>
          <cell r="AQ11">
            <v>10.97</v>
          </cell>
          <cell r="AR11">
            <v>9.4700000000000006</v>
          </cell>
          <cell r="AS11" t="str">
            <v>----</v>
          </cell>
        </row>
        <row r="12">
          <cell r="C12">
            <v>8.81</v>
          </cell>
          <cell r="D12">
            <v>15.21</v>
          </cell>
          <cell r="E12" t="str">
            <v>----</v>
          </cell>
          <cell r="H12">
            <v>8.67</v>
          </cell>
          <cell r="I12">
            <v>15.39</v>
          </cell>
          <cell r="J12" t="str">
            <v>----</v>
          </cell>
          <cell r="M12">
            <v>9</v>
          </cell>
          <cell r="N12">
            <v>15.34</v>
          </cell>
          <cell r="O12" t="str">
            <v>----</v>
          </cell>
          <cell r="R12">
            <v>9.27</v>
          </cell>
          <cell r="S12">
            <v>14.55</v>
          </cell>
          <cell r="T12" t="str">
            <v>----</v>
          </cell>
          <cell r="AB12">
            <v>9.25</v>
          </cell>
          <cell r="AC12">
            <v>14.05</v>
          </cell>
          <cell r="AD12" t="str">
            <v>----</v>
          </cell>
          <cell r="AG12">
            <v>9.39</v>
          </cell>
          <cell r="AH12">
            <v>13.85</v>
          </cell>
          <cell r="AI12" t="str">
            <v>----</v>
          </cell>
          <cell r="AL12">
            <v>10.99</v>
          </cell>
          <cell r="AM12">
            <v>7.58</v>
          </cell>
          <cell r="AN12" t="str">
            <v>----</v>
          </cell>
        </row>
        <row r="13">
          <cell r="C13">
            <v>8.6999999999999993</v>
          </cell>
          <cell r="D13">
            <v>15.18</v>
          </cell>
          <cell r="E13" t="str">
            <v>----</v>
          </cell>
          <cell r="H13">
            <v>8.69</v>
          </cell>
          <cell r="I13">
            <v>15.34</v>
          </cell>
          <cell r="J13" t="str">
            <v>----</v>
          </cell>
          <cell r="M13">
            <v>8.9700000000000006</v>
          </cell>
          <cell r="N13">
            <v>15.3</v>
          </cell>
          <cell r="O13" t="str">
            <v>----</v>
          </cell>
          <cell r="R13">
            <v>9.34</v>
          </cell>
          <cell r="S13">
            <v>14.08</v>
          </cell>
          <cell r="T13" t="str">
            <v>----</v>
          </cell>
          <cell r="AB13">
            <v>9.31</v>
          </cell>
          <cell r="AC13">
            <v>13.93</v>
          </cell>
          <cell r="AD13" t="str">
            <v>----</v>
          </cell>
          <cell r="AG13">
            <v>9.51</v>
          </cell>
          <cell r="AH13">
            <v>13.3</v>
          </cell>
          <cell r="AI13" t="str">
            <v>----</v>
          </cell>
          <cell r="AL13">
            <v>10.94</v>
          </cell>
          <cell r="AM13">
            <v>7.34</v>
          </cell>
          <cell r="AN13" t="str">
            <v>----</v>
          </cell>
        </row>
        <row r="14">
          <cell r="C14">
            <v>8.66</v>
          </cell>
          <cell r="D14">
            <v>15.13</v>
          </cell>
          <cell r="E14" t="str">
            <v>----</v>
          </cell>
          <cell r="H14">
            <v>8.69</v>
          </cell>
          <cell r="I14">
            <v>15.31</v>
          </cell>
          <cell r="J14" t="str">
            <v>----</v>
          </cell>
          <cell r="M14">
            <v>8.8699999999999992</v>
          </cell>
          <cell r="N14">
            <v>15.29</v>
          </cell>
          <cell r="O14" t="str">
            <v>----</v>
          </cell>
          <cell r="R14">
            <v>9.42</v>
          </cell>
          <cell r="S14">
            <v>13.9</v>
          </cell>
          <cell r="T14" t="str">
            <v>----</v>
          </cell>
          <cell r="AB14">
            <v>9.34</v>
          </cell>
          <cell r="AC14">
            <v>13.77</v>
          </cell>
          <cell r="AD14" t="str">
            <v>----</v>
          </cell>
          <cell r="AG14">
            <v>9.57</v>
          </cell>
          <cell r="AH14">
            <v>13.1</v>
          </cell>
          <cell r="AI14" t="str">
            <v>----</v>
          </cell>
          <cell r="AL14">
            <v>11.03</v>
          </cell>
          <cell r="AM14">
            <v>7.28</v>
          </cell>
          <cell r="AN14" t="str">
            <v>----</v>
          </cell>
        </row>
        <row r="15">
          <cell r="C15">
            <v>8.7100000000000009</v>
          </cell>
          <cell r="D15">
            <v>15.01</v>
          </cell>
          <cell r="E15" t="str">
            <v>----</v>
          </cell>
          <cell r="H15">
            <v>8.7100000000000009</v>
          </cell>
          <cell r="I15">
            <v>15.28</v>
          </cell>
          <cell r="J15" t="str">
            <v>----</v>
          </cell>
          <cell r="M15">
            <v>8.89</v>
          </cell>
          <cell r="N15">
            <v>15.25</v>
          </cell>
          <cell r="O15" t="str">
            <v>----</v>
          </cell>
          <cell r="R15">
            <v>9.5299999999999994</v>
          </cell>
          <cell r="S15">
            <v>13.52</v>
          </cell>
          <cell r="T15" t="str">
            <v>----</v>
          </cell>
          <cell r="AB15">
            <v>9.8000000000000007</v>
          </cell>
          <cell r="AC15">
            <v>12.99</v>
          </cell>
          <cell r="AD15">
            <v>0.61</v>
          </cell>
          <cell r="AG15">
            <v>9.75</v>
          </cell>
          <cell r="AH15">
            <v>12.08</v>
          </cell>
          <cell r="AI15" t="str">
            <v>----</v>
          </cell>
          <cell r="AL15">
            <v>10.94</v>
          </cell>
          <cell r="AM15">
            <v>7.21</v>
          </cell>
          <cell r="AN15">
            <v>0.21</v>
          </cell>
        </row>
        <row r="16">
          <cell r="C16">
            <v>8.7100000000000009</v>
          </cell>
          <cell r="D16">
            <v>14.95</v>
          </cell>
          <cell r="E16" t="str">
            <v>----</v>
          </cell>
          <cell r="H16">
            <v>8.75</v>
          </cell>
          <cell r="I16">
            <v>15.18</v>
          </cell>
          <cell r="J16" t="str">
            <v>----</v>
          </cell>
          <cell r="M16">
            <v>8.8800000000000008</v>
          </cell>
          <cell r="N16">
            <v>15.21</v>
          </cell>
          <cell r="O16" t="str">
            <v>----</v>
          </cell>
          <cell r="R16">
            <v>9.99</v>
          </cell>
          <cell r="S16">
            <v>12.61</v>
          </cell>
          <cell r="T16" t="str">
            <v>----</v>
          </cell>
          <cell r="AB16">
            <v>10.8</v>
          </cell>
          <cell r="AC16">
            <v>8.36</v>
          </cell>
          <cell r="AD16" t="str">
            <v>----</v>
          </cell>
          <cell r="AG16">
            <v>10.32</v>
          </cell>
          <cell r="AH16">
            <v>9.91</v>
          </cell>
          <cell r="AI16" t="str">
            <v>----</v>
          </cell>
          <cell r="AL16">
            <v>10.88</v>
          </cell>
          <cell r="AM16">
            <v>7.2</v>
          </cell>
          <cell r="AN16" t="str">
            <v>----</v>
          </cell>
        </row>
        <row r="17">
          <cell r="C17">
            <v>8.6999999999999993</v>
          </cell>
          <cell r="D17">
            <v>14.92</v>
          </cell>
          <cell r="E17" t="str">
            <v>----</v>
          </cell>
          <cell r="H17">
            <v>8.6300000000000008</v>
          </cell>
          <cell r="I17">
            <v>15.03</v>
          </cell>
          <cell r="J17" t="str">
            <v>----</v>
          </cell>
          <cell r="M17">
            <v>8.9600000000000009</v>
          </cell>
          <cell r="N17">
            <v>15.18</v>
          </cell>
          <cell r="O17" t="str">
            <v>----</v>
          </cell>
          <cell r="R17">
            <v>9.99</v>
          </cell>
          <cell r="S17">
            <v>11.72</v>
          </cell>
          <cell r="T17">
            <v>0.31</v>
          </cell>
          <cell r="AG17">
            <v>10.86</v>
          </cell>
          <cell r="AH17">
            <v>6.9</v>
          </cell>
          <cell r="AI17" t="str">
            <v>----</v>
          </cell>
        </row>
        <row r="18">
          <cell r="C18">
            <v>8.6999999999999993</v>
          </cell>
          <cell r="D18">
            <v>14.91</v>
          </cell>
          <cell r="E18" t="str">
            <v>----</v>
          </cell>
          <cell r="H18">
            <v>8.7100000000000009</v>
          </cell>
          <cell r="I18">
            <v>14.95</v>
          </cell>
          <cell r="J18" t="str">
            <v>----</v>
          </cell>
          <cell r="M18">
            <v>8.92</v>
          </cell>
          <cell r="N18">
            <v>15.1</v>
          </cell>
          <cell r="O18" t="str">
            <v>----</v>
          </cell>
          <cell r="R18">
            <v>10.61</v>
          </cell>
          <cell r="S18">
            <v>8.74</v>
          </cell>
          <cell r="T18" t="str">
            <v>----</v>
          </cell>
          <cell r="AG18">
            <v>11.01</v>
          </cell>
          <cell r="AH18">
            <v>6.58</v>
          </cell>
          <cell r="AI18" t="str">
            <v>----</v>
          </cell>
        </row>
        <row r="19">
          <cell r="C19">
            <v>8.6999999999999993</v>
          </cell>
          <cell r="D19">
            <v>14.9</v>
          </cell>
          <cell r="E19" t="str">
            <v>----</v>
          </cell>
          <cell r="H19">
            <v>8.7200000000000006</v>
          </cell>
          <cell r="I19">
            <v>14.89</v>
          </cell>
          <cell r="J19" t="str">
            <v>----</v>
          </cell>
          <cell r="M19">
            <v>8.93</v>
          </cell>
          <cell r="N19">
            <v>15.09</v>
          </cell>
          <cell r="O19" t="str">
            <v>----</v>
          </cell>
          <cell r="AG19">
            <v>10.96</v>
          </cell>
          <cell r="AH19">
            <v>6.43</v>
          </cell>
          <cell r="AI19" t="str">
            <v>----</v>
          </cell>
        </row>
        <row r="20">
          <cell r="C20">
            <v>8.69</v>
          </cell>
          <cell r="D20">
            <v>14.89</v>
          </cell>
          <cell r="E20" t="str">
            <v>----</v>
          </cell>
          <cell r="H20">
            <v>8.67</v>
          </cell>
          <cell r="I20">
            <v>14.88</v>
          </cell>
          <cell r="J20" t="str">
            <v>----</v>
          </cell>
          <cell r="M20">
            <v>8.91</v>
          </cell>
          <cell r="N20">
            <v>15.05</v>
          </cell>
          <cell r="O20" t="str">
            <v>----</v>
          </cell>
          <cell r="AG20">
            <v>10.88</v>
          </cell>
          <cell r="AH20">
            <v>6.32</v>
          </cell>
          <cell r="AI20" t="str">
            <v>----</v>
          </cell>
        </row>
        <row r="21">
          <cell r="C21">
            <v>8.6300000000000008</v>
          </cell>
          <cell r="D21">
            <v>14.85</v>
          </cell>
          <cell r="E21" t="str">
            <v>----</v>
          </cell>
          <cell r="H21">
            <v>8.6300000000000008</v>
          </cell>
          <cell r="I21">
            <v>14.88</v>
          </cell>
          <cell r="J21" t="str">
            <v>----</v>
          </cell>
          <cell r="M21">
            <v>8.89</v>
          </cell>
          <cell r="N21">
            <v>15.03</v>
          </cell>
          <cell r="O21" t="str">
            <v>----</v>
          </cell>
          <cell r="AG21">
            <v>10.87</v>
          </cell>
          <cell r="AH21">
            <v>6.36</v>
          </cell>
          <cell r="AI21" t="str">
            <v>----</v>
          </cell>
        </row>
        <row r="22">
          <cell r="C22">
            <v>8.61</v>
          </cell>
          <cell r="D22">
            <v>14.82</v>
          </cell>
          <cell r="E22" t="str">
            <v>----</v>
          </cell>
          <cell r="H22">
            <v>8.5</v>
          </cell>
          <cell r="I22">
            <v>14.87</v>
          </cell>
          <cell r="J22" t="str">
            <v>----</v>
          </cell>
          <cell r="M22">
            <v>8.91</v>
          </cell>
          <cell r="N22">
            <v>15.05</v>
          </cell>
          <cell r="O22" t="str">
            <v>----</v>
          </cell>
          <cell r="AG22">
            <v>10.86</v>
          </cell>
          <cell r="AH22">
            <v>6.35</v>
          </cell>
          <cell r="AI22" t="str">
            <v>----</v>
          </cell>
        </row>
        <row r="23">
          <cell r="C23">
            <v>8.66</v>
          </cell>
          <cell r="D23">
            <v>14.78</v>
          </cell>
          <cell r="E23" t="str">
            <v>----</v>
          </cell>
          <cell r="H23">
            <v>8.59</v>
          </cell>
          <cell r="I23">
            <v>14.87</v>
          </cell>
          <cell r="J23" t="str">
            <v>----</v>
          </cell>
          <cell r="M23">
            <v>8.91</v>
          </cell>
          <cell r="N23">
            <v>15.02</v>
          </cell>
          <cell r="O23" t="str">
            <v>----</v>
          </cell>
          <cell r="AG23">
            <v>10.82</v>
          </cell>
          <cell r="AH23">
            <v>6.28</v>
          </cell>
          <cell r="AI23" t="str">
            <v>----</v>
          </cell>
        </row>
        <row r="24">
          <cell r="C24">
            <v>8.66</v>
          </cell>
          <cell r="D24">
            <v>14.77</v>
          </cell>
          <cell r="E24" t="str">
            <v>----</v>
          </cell>
          <cell r="H24">
            <v>8.6199999999999992</v>
          </cell>
          <cell r="I24">
            <v>14.86</v>
          </cell>
          <cell r="J24" t="str">
            <v>----</v>
          </cell>
          <cell r="M24">
            <v>8.9</v>
          </cell>
          <cell r="N24">
            <v>15</v>
          </cell>
          <cell r="O24" t="str">
            <v>----</v>
          </cell>
          <cell r="AG24">
            <v>10.84</v>
          </cell>
          <cell r="AH24">
            <v>6.3</v>
          </cell>
          <cell r="AI24">
            <v>0.19</v>
          </cell>
        </row>
        <row r="25">
          <cell r="C25">
            <v>8.67</v>
          </cell>
          <cell r="D25">
            <v>14.78</v>
          </cell>
          <cell r="E25">
            <v>0.26</v>
          </cell>
          <cell r="H25">
            <v>8.6</v>
          </cell>
          <cell r="I25">
            <v>14.85</v>
          </cell>
          <cell r="J25">
            <v>0.46</v>
          </cell>
          <cell r="M25">
            <v>8.91</v>
          </cell>
          <cell r="N25">
            <v>14.97</v>
          </cell>
          <cell r="O25" t="str">
            <v>----</v>
          </cell>
          <cell r="AG25">
            <v>10.82</v>
          </cell>
          <cell r="AH25">
            <v>6.32</v>
          </cell>
          <cell r="AI25" t="str">
            <v>----</v>
          </cell>
        </row>
        <row r="26">
          <cell r="C26">
            <v>8.69</v>
          </cell>
          <cell r="D26">
            <v>14.78</v>
          </cell>
          <cell r="E26" t="str">
            <v>----</v>
          </cell>
          <cell r="H26">
            <v>8.59</v>
          </cell>
          <cell r="I26">
            <v>14.82</v>
          </cell>
          <cell r="J26" t="str">
            <v>----</v>
          </cell>
          <cell r="M26">
            <v>8.9</v>
          </cell>
          <cell r="N26">
            <v>14.9</v>
          </cell>
          <cell r="O26" t="str">
            <v>----</v>
          </cell>
        </row>
        <row r="27">
          <cell r="M27">
            <v>8.89</v>
          </cell>
          <cell r="N27">
            <v>14.85</v>
          </cell>
          <cell r="O27" t="str">
            <v>----</v>
          </cell>
        </row>
        <row r="28">
          <cell r="M28">
            <v>8.89</v>
          </cell>
          <cell r="N28">
            <v>14.73</v>
          </cell>
          <cell r="O28" t="str">
            <v>----</v>
          </cell>
        </row>
        <row r="29">
          <cell r="M29">
            <v>8.8699999999999992</v>
          </cell>
          <cell r="N29">
            <v>14.67</v>
          </cell>
          <cell r="O29" t="str">
            <v>----</v>
          </cell>
        </row>
        <row r="30">
          <cell r="M30">
            <v>8.8000000000000007</v>
          </cell>
          <cell r="N30">
            <v>14.65</v>
          </cell>
          <cell r="O30" t="str">
            <v>----</v>
          </cell>
        </row>
        <row r="31">
          <cell r="M31">
            <v>8.86</v>
          </cell>
          <cell r="N31">
            <v>14.65</v>
          </cell>
          <cell r="O31">
            <v>0.38</v>
          </cell>
        </row>
        <row r="32">
          <cell r="M32">
            <v>8.8000000000000007</v>
          </cell>
          <cell r="N32">
            <v>14.59</v>
          </cell>
          <cell r="O32" t="str">
            <v>----</v>
          </cell>
        </row>
      </sheetData>
      <sheetData sheetId="4">
        <row r="5">
          <cell r="C5">
            <v>9.0500000000000007</v>
          </cell>
          <cell r="D5">
            <v>17.78</v>
          </cell>
          <cell r="E5" t="str">
            <v>----</v>
          </cell>
          <cell r="H5">
            <v>9.08</v>
          </cell>
          <cell r="I5">
            <v>17.78</v>
          </cell>
          <cell r="J5" t="str">
            <v>----</v>
          </cell>
          <cell r="M5">
            <v>9.0500000000000007</v>
          </cell>
          <cell r="N5">
            <v>17.62</v>
          </cell>
          <cell r="O5" t="str">
            <v>----</v>
          </cell>
          <cell r="R5">
            <v>8.42</v>
          </cell>
          <cell r="S5">
            <v>20.18</v>
          </cell>
          <cell r="T5" t="str">
            <v>----</v>
          </cell>
          <cell r="W5">
            <v>8.25</v>
          </cell>
          <cell r="X5">
            <v>19.649999999999999</v>
          </cell>
          <cell r="Y5" t="str">
            <v>----</v>
          </cell>
          <cell r="AB5">
            <v>8.6</v>
          </cell>
          <cell r="AC5">
            <v>18.690000000000001</v>
          </cell>
          <cell r="AD5" t="str">
            <v>----</v>
          </cell>
          <cell r="AG5">
            <v>8.23</v>
          </cell>
          <cell r="AH5">
            <v>20.37</v>
          </cell>
          <cell r="AI5" t="str">
            <v>----</v>
          </cell>
          <cell r="AL5">
            <v>8.25</v>
          </cell>
          <cell r="AM5">
            <v>20.05</v>
          </cell>
          <cell r="AN5" t="str">
            <v>----</v>
          </cell>
          <cell r="AQ5">
            <v>8.31</v>
          </cell>
          <cell r="AR5">
            <v>19.86</v>
          </cell>
          <cell r="AS5" t="str">
            <v>----</v>
          </cell>
        </row>
        <row r="6">
          <cell r="C6">
            <v>9.14</v>
          </cell>
          <cell r="D6">
            <v>17.78</v>
          </cell>
          <cell r="E6">
            <v>0.34</v>
          </cell>
          <cell r="H6">
            <v>9.1</v>
          </cell>
          <cell r="I6">
            <v>17.78</v>
          </cell>
          <cell r="J6">
            <v>0.27</v>
          </cell>
          <cell r="M6">
            <v>9.07</v>
          </cell>
          <cell r="N6">
            <v>17.63</v>
          </cell>
          <cell r="O6">
            <v>0.21</v>
          </cell>
          <cell r="R6">
            <v>8.41</v>
          </cell>
          <cell r="S6">
            <v>20.18</v>
          </cell>
          <cell r="T6">
            <v>0.1</v>
          </cell>
          <cell r="W6">
            <v>8.33</v>
          </cell>
          <cell r="X6">
            <v>19.62</v>
          </cell>
          <cell r="Y6">
            <v>0.13</v>
          </cell>
          <cell r="AB6">
            <v>8.6</v>
          </cell>
          <cell r="AC6">
            <v>18.96</v>
          </cell>
          <cell r="AD6">
            <v>0.24</v>
          </cell>
          <cell r="AG6">
            <v>8.26</v>
          </cell>
          <cell r="AH6">
            <v>20.34</v>
          </cell>
          <cell r="AI6">
            <v>0.17</v>
          </cell>
          <cell r="AL6">
            <v>8.26</v>
          </cell>
          <cell r="AM6">
            <v>19.850000000000001</v>
          </cell>
          <cell r="AN6">
            <v>0.08</v>
          </cell>
          <cell r="AQ6">
            <v>8.32</v>
          </cell>
          <cell r="AR6">
            <v>19.84</v>
          </cell>
          <cell r="AS6">
            <v>0.13</v>
          </cell>
        </row>
        <row r="7">
          <cell r="C7">
            <v>9.1</v>
          </cell>
          <cell r="D7">
            <v>17.809999999999999</v>
          </cell>
          <cell r="E7" t="str">
            <v>----</v>
          </cell>
          <cell r="H7">
            <v>9.07</v>
          </cell>
          <cell r="I7">
            <v>17.77</v>
          </cell>
          <cell r="J7" t="str">
            <v>----</v>
          </cell>
          <cell r="M7">
            <v>9.06</v>
          </cell>
          <cell r="N7">
            <v>17.63</v>
          </cell>
          <cell r="O7" t="str">
            <v>----</v>
          </cell>
          <cell r="R7">
            <v>8.39</v>
          </cell>
          <cell r="S7">
            <v>19.95</v>
          </cell>
          <cell r="T7" t="str">
            <v>----</v>
          </cell>
          <cell r="W7">
            <v>8.4</v>
          </cell>
          <cell r="X7">
            <v>19.579999999999998</v>
          </cell>
          <cell r="Y7" t="str">
            <v>----</v>
          </cell>
          <cell r="AB7">
            <v>8.6</v>
          </cell>
          <cell r="AC7">
            <v>18.46</v>
          </cell>
          <cell r="AD7" t="str">
            <v>----</v>
          </cell>
          <cell r="AG7">
            <v>8.2799999999999994</v>
          </cell>
          <cell r="AH7">
            <v>19.649999999999999</v>
          </cell>
          <cell r="AI7" t="str">
            <v>----</v>
          </cell>
          <cell r="AL7">
            <v>8.25</v>
          </cell>
          <cell r="AM7">
            <v>19.510000000000002</v>
          </cell>
          <cell r="AN7" t="str">
            <v>----</v>
          </cell>
          <cell r="AQ7">
            <v>8.33</v>
          </cell>
          <cell r="AR7">
            <v>19.39</v>
          </cell>
          <cell r="AS7" t="str">
            <v>----</v>
          </cell>
        </row>
        <row r="8">
          <cell r="C8">
            <v>9.06</v>
          </cell>
          <cell r="D8">
            <v>17.8</v>
          </cell>
          <cell r="E8" t="str">
            <v>----</v>
          </cell>
          <cell r="H8">
            <v>9.07</v>
          </cell>
          <cell r="I8">
            <v>17.77</v>
          </cell>
          <cell r="J8" t="str">
            <v>----</v>
          </cell>
          <cell r="M8">
            <v>9.0500000000000007</v>
          </cell>
          <cell r="N8">
            <v>17.61</v>
          </cell>
          <cell r="O8" t="str">
            <v>----</v>
          </cell>
          <cell r="R8">
            <v>8.4</v>
          </cell>
          <cell r="S8">
            <v>19.649999999999999</v>
          </cell>
          <cell r="T8" t="str">
            <v>----</v>
          </cell>
          <cell r="W8">
            <v>8.33</v>
          </cell>
          <cell r="X8">
            <v>19.350000000000001</v>
          </cell>
          <cell r="Y8" t="str">
            <v>----</v>
          </cell>
          <cell r="AB8">
            <v>8.65</v>
          </cell>
          <cell r="AC8">
            <v>18.36</v>
          </cell>
          <cell r="AD8" t="str">
            <v>----</v>
          </cell>
          <cell r="AG8">
            <v>8.2899999999999991</v>
          </cell>
          <cell r="AH8">
            <v>19.600000000000001</v>
          </cell>
          <cell r="AI8" t="str">
            <v>----</v>
          </cell>
          <cell r="AL8">
            <v>8.33</v>
          </cell>
          <cell r="AM8">
            <v>19.46</v>
          </cell>
          <cell r="AN8" t="str">
            <v>----</v>
          </cell>
          <cell r="AQ8">
            <v>8.3699999999999992</v>
          </cell>
          <cell r="AR8">
            <v>19.309999999999999</v>
          </cell>
          <cell r="AS8" t="str">
            <v>----</v>
          </cell>
        </row>
        <row r="9">
          <cell r="C9">
            <v>9.07</v>
          </cell>
          <cell r="D9">
            <v>17.79</v>
          </cell>
          <cell r="E9" t="str">
            <v>----</v>
          </cell>
          <cell r="H9">
            <v>9.0399999999999991</v>
          </cell>
          <cell r="I9">
            <v>17.75</v>
          </cell>
          <cell r="J9" t="str">
            <v>----</v>
          </cell>
          <cell r="M9">
            <v>9</v>
          </cell>
          <cell r="N9">
            <v>17.64</v>
          </cell>
          <cell r="O9" t="str">
            <v>----</v>
          </cell>
          <cell r="R9">
            <v>8.67</v>
          </cell>
          <cell r="S9">
            <v>18.41</v>
          </cell>
          <cell r="T9" t="str">
            <v>----</v>
          </cell>
          <cell r="W9">
            <v>8.4</v>
          </cell>
          <cell r="X9">
            <v>18.850000000000001</v>
          </cell>
          <cell r="Y9" t="str">
            <v>----</v>
          </cell>
          <cell r="AB9">
            <v>8.65</v>
          </cell>
          <cell r="AC9">
            <v>18.14</v>
          </cell>
          <cell r="AD9" t="str">
            <v>----</v>
          </cell>
          <cell r="AG9">
            <v>8.2899999999999991</v>
          </cell>
          <cell r="AH9">
            <v>19.53</v>
          </cell>
          <cell r="AI9" t="str">
            <v>----</v>
          </cell>
          <cell r="AL9">
            <v>8.35</v>
          </cell>
          <cell r="AM9">
            <v>19.41</v>
          </cell>
          <cell r="AN9" t="str">
            <v>----</v>
          </cell>
          <cell r="AQ9">
            <v>8.44</v>
          </cell>
          <cell r="AR9">
            <v>19.28</v>
          </cell>
          <cell r="AS9" t="str">
            <v>----</v>
          </cell>
        </row>
        <row r="10">
          <cell r="C10">
            <v>8.93</v>
          </cell>
          <cell r="D10">
            <v>17.8</v>
          </cell>
          <cell r="E10" t="str">
            <v>----</v>
          </cell>
          <cell r="H10">
            <v>8.99</v>
          </cell>
          <cell r="I10">
            <v>17.75</v>
          </cell>
          <cell r="J10" t="str">
            <v>----</v>
          </cell>
          <cell r="M10">
            <v>8.98</v>
          </cell>
          <cell r="N10">
            <v>17.489999999999998</v>
          </cell>
          <cell r="O10" t="str">
            <v>----</v>
          </cell>
          <cell r="R10">
            <v>8.69</v>
          </cell>
          <cell r="S10">
            <v>18.05</v>
          </cell>
          <cell r="T10" t="str">
            <v>----</v>
          </cell>
          <cell r="W10">
            <v>8.4700000000000006</v>
          </cell>
          <cell r="X10">
            <v>18.59</v>
          </cell>
          <cell r="Y10">
            <v>0.27</v>
          </cell>
          <cell r="AB10">
            <v>8.5399999999999991</v>
          </cell>
          <cell r="AC10">
            <v>18.03</v>
          </cell>
          <cell r="AD10" t="str">
            <v>----</v>
          </cell>
          <cell r="AG10">
            <v>8.2899999999999991</v>
          </cell>
          <cell r="AH10">
            <v>19.47</v>
          </cell>
          <cell r="AI10" t="str">
            <v>----</v>
          </cell>
          <cell r="AL10">
            <v>8.3000000000000007</v>
          </cell>
          <cell r="AM10">
            <v>19.32</v>
          </cell>
          <cell r="AN10" t="str">
            <v>----</v>
          </cell>
          <cell r="AQ10">
            <v>8.4600000000000009</v>
          </cell>
          <cell r="AR10">
            <v>19.239999999999998</v>
          </cell>
          <cell r="AS10">
            <v>0.25</v>
          </cell>
        </row>
        <row r="11">
          <cell r="C11">
            <v>8.99</v>
          </cell>
          <cell r="D11">
            <v>17.79</v>
          </cell>
          <cell r="E11" t="str">
            <v>----</v>
          </cell>
          <cell r="H11">
            <v>9.02</v>
          </cell>
          <cell r="I11">
            <v>17.73</v>
          </cell>
          <cell r="J11" t="str">
            <v>----</v>
          </cell>
          <cell r="M11">
            <v>9</v>
          </cell>
          <cell r="N11">
            <v>17.34</v>
          </cell>
          <cell r="O11" t="str">
            <v>----</v>
          </cell>
          <cell r="R11">
            <v>8.85</v>
          </cell>
          <cell r="S11">
            <v>17.32</v>
          </cell>
          <cell r="T11" t="str">
            <v>----</v>
          </cell>
          <cell r="W11">
            <v>9.25</v>
          </cell>
          <cell r="X11">
            <v>17.64</v>
          </cell>
          <cell r="Y11" t="str">
            <v>----</v>
          </cell>
          <cell r="AB11">
            <v>8.68</v>
          </cell>
          <cell r="AC11">
            <v>17.36</v>
          </cell>
          <cell r="AD11" t="str">
            <v>----</v>
          </cell>
          <cell r="AG11">
            <v>8.31</v>
          </cell>
          <cell r="AH11">
            <v>19.37</v>
          </cell>
          <cell r="AI11" t="str">
            <v>----</v>
          </cell>
          <cell r="AL11">
            <v>8.33</v>
          </cell>
          <cell r="AM11">
            <v>19.2</v>
          </cell>
          <cell r="AN11" t="str">
            <v>----</v>
          </cell>
          <cell r="AQ11">
            <v>8.5299999999999994</v>
          </cell>
          <cell r="AR11">
            <v>19.239999999999998</v>
          </cell>
          <cell r="AS11" t="str">
            <v>----</v>
          </cell>
        </row>
        <row r="12">
          <cell r="C12">
            <v>9.0500000000000007</v>
          </cell>
          <cell r="D12">
            <v>17.79</v>
          </cell>
          <cell r="E12" t="str">
            <v>----</v>
          </cell>
          <cell r="H12">
            <v>9.02</v>
          </cell>
          <cell r="I12">
            <v>17.71</v>
          </cell>
          <cell r="J12" t="str">
            <v>----</v>
          </cell>
          <cell r="M12">
            <v>9.01</v>
          </cell>
          <cell r="N12">
            <v>17.38</v>
          </cell>
          <cell r="O12" t="str">
            <v>----</v>
          </cell>
          <cell r="R12">
            <v>8.9</v>
          </cell>
          <cell r="S12">
            <v>16.98</v>
          </cell>
          <cell r="T12" t="str">
            <v>----</v>
          </cell>
          <cell r="AB12">
            <v>8.73</v>
          </cell>
          <cell r="AC12">
            <v>17.05</v>
          </cell>
          <cell r="AD12" t="str">
            <v>----</v>
          </cell>
          <cell r="AG12">
            <v>8.43</v>
          </cell>
          <cell r="AH12">
            <v>19.04</v>
          </cell>
          <cell r="AI12" t="str">
            <v>----</v>
          </cell>
          <cell r="AL12">
            <v>8.3800000000000008</v>
          </cell>
          <cell r="AM12">
            <v>19.079999999999998</v>
          </cell>
          <cell r="AN12" t="str">
            <v>----</v>
          </cell>
        </row>
        <row r="13">
          <cell r="C13">
            <v>9.07</v>
          </cell>
          <cell r="D13">
            <v>17.78</v>
          </cell>
          <cell r="E13" t="str">
            <v>----</v>
          </cell>
          <cell r="H13">
            <v>9.0299999999999994</v>
          </cell>
          <cell r="I13">
            <v>17.690000000000001</v>
          </cell>
          <cell r="J13" t="str">
            <v>----</v>
          </cell>
          <cell r="M13">
            <v>9.0399999999999991</v>
          </cell>
          <cell r="N13">
            <v>17.36</v>
          </cell>
          <cell r="O13" t="str">
            <v>----</v>
          </cell>
          <cell r="R13">
            <v>9.06</v>
          </cell>
          <cell r="S13">
            <v>16.420000000000002</v>
          </cell>
          <cell r="T13" t="str">
            <v>----</v>
          </cell>
          <cell r="AB13">
            <v>8.77</v>
          </cell>
          <cell r="AC13">
            <v>16.850000000000001</v>
          </cell>
          <cell r="AD13" t="str">
            <v>----</v>
          </cell>
          <cell r="AG13">
            <v>8.56</v>
          </cell>
          <cell r="AH13">
            <v>18.52</v>
          </cell>
          <cell r="AI13" t="str">
            <v>----</v>
          </cell>
          <cell r="AL13">
            <v>8.67</v>
          </cell>
          <cell r="AM13">
            <v>18.649999999999999</v>
          </cell>
          <cell r="AN13" t="str">
            <v>----</v>
          </cell>
        </row>
        <row r="14">
          <cell r="C14">
            <v>9.01</v>
          </cell>
          <cell r="D14">
            <v>17.77</v>
          </cell>
          <cell r="E14" t="str">
            <v>----</v>
          </cell>
          <cell r="H14">
            <v>9.02</v>
          </cell>
          <cell r="I14">
            <v>17.68</v>
          </cell>
          <cell r="J14" t="str">
            <v>----</v>
          </cell>
          <cell r="M14">
            <v>9.02</v>
          </cell>
          <cell r="N14">
            <v>17.309999999999999</v>
          </cell>
          <cell r="O14" t="str">
            <v>----</v>
          </cell>
          <cell r="R14">
            <v>9.2799999999999994</v>
          </cell>
          <cell r="S14">
            <v>15.13</v>
          </cell>
          <cell r="T14" t="str">
            <v>----</v>
          </cell>
          <cell r="AB14">
            <v>8.9499999999999993</v>
          </cell>
          <cell r="AC14">
            <v>16.55</v>
          </cell>
          <cell r="AD14" t="str">
            <v>----</v>
          </cell>
          <cell r="AG14">
            <v>8.75</v>
          </cell>
          <cell r="AH14">
            <v>18.02</v>
          </cell>
          <cell r="AI14" t="str">
            <v>----</v>
          </cell>
          <cell r="AL14">
            <v>9.08</v>
          </cell>
          <cell r="AM14">
            <v>18.100000000000001</v>
          </cell>
          <cell r="AN14" t="str">
            <v>----</v>
          </cell>
        </row>
        <row r="15">
          <cell r="C15">
            <v>9.02</v>
          </cell>
          <cell r="D15">
            <v>17.78</v>
          </cell>
          <cell r="E15" t="str">
            <v>----</v>
          </cell>
          <cell r="H15">
            <v>9</v>
          </cell>
          <cell r="I15">
            <v>17.649999999999999</v>
          </cell>
          <cell r="J15" t="str">
            <v>----</v>
          </cell>
          <cell r="M15">
            <v>9</v>
          </cell>
          <cell r="N15">
            <v>17.14</v>
          </cell>
          <cell r="O15" t="str">
            <v>----</v>
          </cell>
          <cell r="R15">
            <v>9.59</v>
          </cell>
          <cell r="S15">
            <v>14.27</v>
          </cell>
          <cell r="T15" t="str">
            <v>----</v>
          </cell>
          <cell r="AB15">
            <v>9.5500000000000007</v>
          </cell>
          <cell r="AC15">
            <v>14.02</v>
          </cell>
          <cell r="AD15">
            <v>0.36</v>
          </cell>
          <cell r="AG15">
            <v>8.9600000000000009</v>
          </cell>
          <cell r="AH15">
            <v>17.64</v>
          </cell>
          <cell r="AI15" t="str">
            <v>----</v>
          </cell>
          <cell r="AL15">
            <v>9.1199999999999992</v>
          </cell>
          <cell r="AM15">
            <v>16.95</v>
          </cell>
          <cell r="AN15">
            <v>0.23</v>
          </cell>
        </row>
        <row r="16">
          <cell r="C16">
            <v>9.01</v>
          </cell>
          <cell r="D16">
            <v>17.75</v>
          </cell>
          <cell r="E16" t="str">
            <v>----</v>
          </cell>
          <cell r="H16">
            <v>9.01</v>
          </cell>
          <cell r="I16">
            <v>17.649999999999999</v>
          </cell>
          <cell r="J16" t="str">
            <v>----</v>
          </cell>
          <cell r="M16">
            <v>9.0399999999999991</v>
          </cell>
          <cell r="N16">
            <v>17.09</v>
          </cell>
          <cell r="O16" t="str">
            <v>----</v>
          </cell>
          <cell r="R16">
            <v>9.76</v>
          </cell>
          <cell r="S16">
            <v>13.41</v>
          </cell>
          <cell r="T16" t="str">
            <v>----</v>
          </cell>
          <cell r="AB16">
            <v>9.8000000000000007</v>
          </cell>
          <cell r="AC16">
            <v>13.67</v>
          </cell>
          <cell r="AD16" t="str">
            <v>----</v>
          </cell>
          <cell r="AG16">
            <v>9.1300000000000008</v>
          </cell>
          <cell r="AH16">
            <v>17.190000000000001</v>
          </cell>
          <cell r="AI16" t="str">
            <v>----</v>
          </cell>
          <cell r="AL16">
            <v>9.23</v>
          </cell>
          <cell r="AM16">
            <v>15.6</v>
          </cell>
          <cell r="AN16" t="str">
            <v>----</v>
          </cell>
        </row>
        <row r="17">
          <cell r="C17">
            <v>9.01</v>
          </cell>
          <cell r="D17">
            <v>17.73</v>
          </cell>
          <cell r="E17" t="str">
            <v>----</v>
          </cell>
          <cell r="H17">
            <v>8.9600000000000009</v>
          </cell>
          <cell r="I17">
            <v>17.61</v>
          </cell>
          <cell r="J17" t="str">
            <v>----</v>
          </cell>
          <cell r="M17">
            <v>8.99</v>
          </cell>
          <cell r="N17">
            <v>17.14</v>
          </cell>
          <cell r="O17" t="str">
            <v>----</v>
          </cell>
          <cell r="R17">
            <v>9.8000000000000007</v>
          </cell>
          <cell r="S17">
            <v>12.5</v>
          </cell>
          <cell r="T17">
            <v>0.34</v>
          </cell>
          <cell r="AG17">
            <v>9.2899999999999991</v>
          </cell>
          <cell r="AH17">
            <v>16.559999999999999</v>
          </cell>
          <cell r="AI17" t="str">
            <v>----</v>
          </cell>
        </row>
        <row r="18">
          <cell r="C18">
            <v>9.0299999999999994</v>
          </cell>
          <cell r="D18">
            <v>17.72</v>
          </cell>
          <cell r="E18" t="str">
            <v>----</v>
          </cell>
          <cell r="H18">
            <v>8.99</v>
          </cell>
          <cell r="I18">
            <v>17.62</v>
          </cell>
          <cell r="J18" t="str">
            <v>----</v>
          </cell>
          <cell r="M18">
            <v>9.07</v>
          </cell>
          <cell r="N18">
            <v>17.100000000000001</v>
          </cell>
          <cell r="O18" t="str">
            <v>----</v>
          </cell>
          <cell r="R18">
            <v>9.66</v>
          </cell>
          <cell r="S18">
            <v>11.5</v>
          </cell>
          <cell r="T18" t="str">
            <v>----</v>
          </cell>
          <cell r="AG18">
            <v>9.4600000000000009</v>
          </cell>
          <cell r="AH18">
            <v>15.07</v>
          </cell>
          <cell r="AI18" t="str">
            <v>----</v>
          </cell>
        </row>
        <row r="19">
          <cell r="C19">
            <v>8.99</v>
          </cell>
          <cell r="D19">
            <v>17.72</v>
          </cell>
          <cell r="E19" t="str">
            <v>----</v>
          </cell>
          <cell r="H19">
            <v>8.9499999999999993</v>
          </cell>
          <cell r="I19">
            <v>17.61</v>
          </cell>
          <cell r="J19" t="str">
            <v>----</v>
          </cell>
          <cell r="M19">
            <v>9.08</v>
          </cell>
          <cell r="N19">
            <v>17.03</v>
          </cell>
          <cell r="O19" t="str">
            <v>----</v>
          </cell>
          <cell r="AG19">
            <v>9.58</v>
          </cell>
          <cell r="AH19">
            <v>13.72</v>
          </cell>
          <cell r="AI19" t="str">
            <v>----</v>
          </cell>
        </row>
        <row r="20">
          <cell r="C20">
            <v>8.91</v>
          </cell>
          <cell r="D20">
            <v>17.71</v>
          </cell>
          <cell r="E20" t="str">
            <v>----</v>
          </cell>
          <cell r="H20">
            <v>8.92</v>
          </cell>
          <cell r="I20">
            <v>17.52</v>
          </cell>
          <cell r="J20" t="str">
            <v>----</v>
          </cell>
          <cell r="M20">
            <v>9.0500000000000007</v>
          </cell>
          <cell r="N20">
            <v>17.149999999999999</v>
          </cell>
          <cell r="O20" t="str">
            <v>----</v>
          </cell>
          <cell r="AG20">
            <v>9.48</v>
          </cell>
          <cell r="AH20">
            <v>11.82</v>
          </cell>
          <cell r="AI20" t="str">
            <v>----</v>
          </cell>
        </row>
        <row r="21">
          <cell r="C21">
            <v>8.93</v>
          </cell>
          <cell r="D21">
            <v>17.7</v>
          </cell>
          <cell r="E21" t="str">
            <v>----</v>
          </cell>
          <cell r="H21">
            <v>8.9499999999999993</v>
          </cell>
          <cell r="I21">
            <v>17.59</v>
          </cell>
          <cell r="J21" t="str">
            <v>----</v>
          </cell>
          <cell r="M21">
            <v>9.0399999999999991</v>
          </cell>
          <cell r="N21">
            <v>16.989999999999998</v>
          </cell>
          <cell r="O21" t="str">
            <v>----</v>
          </cell>
          <cell r="AG21">
            <v>9.4600000000000009</v>
          </cell>
          <cell r="AH21">
            <v>10.42</v>
          </cell>
          <cell r="AI21" t="str">
            <v>----</v>
          </cell>
        </row>
        <row r="22">
          <cell r="C22">
            <v>8.98</v>
          </cell>
          <cell r="D22">
            <v>17.66</v>
          </cell>
          <cell r="E22" t="str">
            <v>----</v>
          </cell>
          <cell r="H22">
            <v>8.94</v>
          </cell>
          <cell r="I22">
            <v>17.48</v>
          </cell>
          <cell r="J22" t="str">
            <v>----</v>
          </cell>
          <cell r="M22">
            <v>9.06</v>
          </cell>
          <cell r="N22">
            <v>17</v>
          </cell>
          <cell r="O22" t="str">
            <v>----</v>
          </cell>
          <cell r="AG22">
            <v>9.43</v>
          </cell>
          <cell r="AH22">
            <v>10.130000000000001</v>
          </cell>
          <cell r="AI22" t="str">
            <v>----</v>
          </cell>
        </row>
        <row r="23">
          <cell r="C23">
            <v>8.9600000000000009</v>
          </cell>
          <cell r="D23">
            <v>17.649999999999999</v>
          </cell>
          <cell r="E23" t="str">
            <v>----</v>
          </cell>
          <cell r="H23">
            <v>8.98</v>
          </cell>
          <cell r="I23">
            <v>17.45</v>
          </cell>
          <cell r="J23" t="str">
            <v>----</v>
          </cell>
          <cell r="M23">
            <v>9.0500000000000007</v>
          </cell>
          <cell r="N23">
            <v>16.98</v>
          </cell>
          <cell r="O23" t="str">
            <v>----</v>
          </cell>
          <cell r="AG23">
            <v>9.51</v>
          </cell>
          <cell r="AH23">
            <v>9.84</v>
          </cell>
          <cell r="AI23">
            <v>0.24</v>
          </cell>
        </row>
        <row r="24">
          <cell r="C24">
            <v>8.98</v>
          </cell>
          <cell r="D24">
            <v>17.62</v>
          </cell>
          <cell r="E24" t="str">
            <v>----</v>
          </cell>
          <cell r="H24">
            <v>9</v>
          </cell>
          <cell r="I24">
            <v>17.350000000000001</v>
          </cell>
          <cell r="J24" t="str">
            <v>----</v>
          </cell>
          <cell r="M24">
            <v>9.01</v>
          </cell>
          <cell r="N24">
            <v>16.97</v>
          </cell>
          <cell r="O24" t="str">
            <v>----</v>
          </cell>
          <cell r="AG24">
            <v>9.49</v>
          </cell>
          <cell r="AH24">
            <v>9.83</v>
          </cell>
          <cell r="AI24" t="str">
            <v>----</v>
          </cell>
        </row>
        <row r="25">
          <cell r="C25">
            <v>8.98</v>
          </cell>
          <cell r="D25">
            <v>17.57</v>
          </cell>
          <cell r="E25" t="str">
            <v>----</v>
          </cell>
          <cell r="H25">
            <v>8.94</v>
          </cell>
          <cell r="I25">
            <v>17.34</v>
          </cell>
          <cell r="J25" t="str">
            <v>----</v>
          </cell>
          <cell r="M25">
            <v>9.02</v>
          </cell>
          <cell r="N25">
            <v>16.96</v>
          </cell>
          <cell r="O25" t="str">
            <v>----</v>
          </cell>
        </row>
        <row r="26">
          <cell r="C26">
            <v>9.0299999999999994</v>
          </cell>
          <cell r="D26">
            <v>17.54</v>
          </cell>
          <cell r="E26" t="str">
            <v>----</v>
          </cell>
          <cell r="H26">
            <v>9.06</v>
          </cell>
          <cell r="I26">
            <v>16.940000000000001</v>
          </cell>
          <cell r="J26" t="str">
            <v>----</v>
          </cell>
          <cell r="M26">
            <v>8.9700000000000006</v>
          </cell>
          <cell r="N26">
            <v>16.97</v>
          </cell>
          <cell r="O26" t="str">
            <v>----</v>
          </cell>
        </row>
        <row r="27">
          <cell r="C27">
            <v>8.93</v>
          </cell>
          <cell r="D27">
            <v>17.510000000000002</v>
          </cell>
          <cell r="E27" t="str">
            <v>----</v>
          </cell>
          <cell r="H27">
            <v>9.09</v>
          </cell>
          <cell r="I27">
            <v>16.91</v>
          </cell>
          <cell r="J27" t="str">
            <v>----</v>
          </cell>
          <cell r="M27">
            <v>8.9600000000000009</v>
          </cell>
          <cell r="N27">
            <v>16.97</v>
          </cell>
          <cell r="O27" t="str">
            <v>----</v>
          </cell>
        </row>
        <row r="28">
          <cell r="C28">
            <v>8.9600000000000009</v>
          </cell>
          <cell r="D28">
            <v>17.48</v>
          </cell>
          <cell r="E28" t="str">
            <v>----</v>
          </cell>
          <cell r="H28">
            <v>9.09</v>
          </cell>
          <cell r="I28">
            <v>16.920000000000002</v>
          </cell>
          <cell r="J28" t="str">
            <v>----</v>
          </cell>
          <cell r="M28">
            <v>8.9600000000000009</v>
          </cell>
          <cell r="N28">
            <v>17</v>
          </cell>
          <cell r="O28" t="str">
            <v>----</v>
          </cell>
        </row>
        <row r="29">
          <cell r="C29">
            <v>8.9700000000000006</v>
          </cell>
          <cell r="D29">
            <v>17.48</v>
          </cell>
          <cell r="E29" t="str">
            <v>----</v>
          </cell>
          <cell r="H29">
            <v>9.08</v>
          </cell>
          <cell r="I29">
            <v>16.91</v>
          </cell>
          <cell r="J29" t="str">
            <v>----</v>
          </cell>
          <cell r="M29">
            <v>8.98</v>
          </cell>
          <cell r="N29">
            <v>16.98</v>
          </cell>
          <cell r="O29" t="str">
            <v>----</v>
          </cell>
        </row>
        <row r="30">
          <cell r="C30">
            <v>8.98</v>
          </cell>
          <cell r="D30">
            <v>17.39</v>
          </cell>
          <cell r="E30" t="str">
            <v>----</v>
          </cell>
          <cell r="H30">
            <v>9.0399999999999991</v>
          </cell>
          <cell r="I30">
            <v>16.91</v>
          </cell>
          <cell r="J30">
            <v>0.26</v>
          </cell>
          <cell r="M30">
            <v>8.9700000000000006</v>
          </cell>
          <cell r="N30">
            <v>16.97</v>
          </cell>
          <cell r="O30" t="str">
            <v>----</v>
          </cell>
        </row>
        <row r="31">
          <cell r="C31">
            <v>8.9700000000000006</v>
          </cell>
          <cell r="D31">
            <v>17.37</v>
          </cell>
          <cell r="E31">
            <v>0.26</v>
          </cell>
          <cell r="H31">
            <v>9.07</v>
          </cell>
          <cell r="I31">
            <v>16.89</v>
          </cell>
          <cell r="J31" t="str">
            <v>----</v>
          </cell>
          <cell r="M31">
            <v>8.9499999999999993</v>
          </cell>
          <cell r="N31">
            <v>16.97</v>
          </cell>
          <cell r="O31" t="str">
            <v>----</v>
          </cell>
        </row>
        <row r="32">
          <cell r="C32">
            <v>8.9700000000000006</v>
          </cell>
          <cell r="D32">
            <v>17.36</v>
          </cell>
          <cell r="E32" t="str">
            <v>----</v>
          </cell>
          <cell r="M32">
            <v>8.99</v>
          </cell>
          <cell r="N32">
            <v>16.97</v>
          </cell>
          <cell r="O32" t="str">
            <v>----</v>
          </cell>
        </row>
        <row r="33">
          <cell r="M33">
            <v>8.94</v>
          </cell>
          <cell r="N33">
            <v>16.95</v>
          </cell>
          <cell r="O33" t="str">
            <v>----</v>
          </cell>
        </row>
        <row r="34">
          <cell r="M34">
            <v>8.9600000000000009</v>
          </cell>
          <cell r="N34">
            <v>16.940000000000001</v>
          </cell>
          <cell r="O34" t="str">
            <v>----</v>
          </cell>
        </row>
        <row r="35">
          <cell r="M35">
            <v>9.0299999999999994</v>
          </cell>
          <cell r="N35">
            <v>16.93</v>
          </cell>
          <cell r="O35" t="str">
            <v>----</v>
          </cell>
        </row>
        <row r="36">
          <cell r="M36">
            <v>9</v>
          </cell>
          <cell r="N36">
            <v>16.93</v>
          </cell>
          <cell r="O36">
            <v>0.18</v>
          </cell>
        </row>
        <row r="37">
          <cell r="M37">
            <v>8.9700000000000006</v>
          </cell>
          <cell r="N37">
            <v>16.920000000000002</v>
          </cell>
          <cell r="O37" t="str">
            <v>----</v>
          </cell>
        </row>
      </sheetData>
      <sheetData sheetId="5">
        <row r="5">
          <cell r="C5">
            <v>8.7899999999999991</v>
          </cell>
          <cell r="D5">
            <v>21.44</v>
          </cell>
          <cell r="E5" t="str">
            <v>----</v>
          </cell>
          <cell r="H5">
            <v>8.94</v>
          </cell>
          <cell r="I5">
            <v>21.58</v>
          </cell>
          <cell r="J5" t="str">
            <v>----</v>
          </cell>
          <cell r="M5">
            <v>8.9499999999999993</v>
          </cell>
          <cell r="N5">
            <v>21.62</v>
          </cell>
          <cell r="O5" t="str">
            <v>----</v>
          </cell>
          <cell r="R5">
            <v>9.1300000000000008</v>
          </cell>
          <cell r="S5">
            <v>21.72</v>
          </cell>
          <cell r="T5" t="str">
            <v>----</v>
          </cell>
          <cell r="W5">
            <v>9.19</v>
          </cell>
          <cell r="X5">
            <v>22.8</v>
          </cell>
          <cell r="Y5" t="str">
            <v>----</v>
          </cell>
          <cell r="AB5">
            <v>9.01</v>
          </cell>
          <cell r="AC5">
            <v>22.72</v>
          </cell>
          <cell r="AD5" t="str">
            <v>----</v>
          </cell>
          <cell r="AG5">
            <v>8.9499999999999993</v>
          </cell>
          <cell r="AH5">
            <v>21.87</v>
          </cell>
          <cell r="AI5" t="str">
            <v>----</v>
          </cell>
          <cell r="AL5">
            <v>8.9600000000000009</v>
          </cell>
          <cell r="AM5">
            <v>22.16</v>
          </cell>
          <cell r="AN5" t="str">
            <v>----</v>
          </cell>
          <cell r="AQ5">
            <v>8.92</v>
          </cell>
          <cell r="AR5">
            <v>22.14</v>
          </cell>
          <cell r="AS5" t="str">
            <v>----</v>
          </cell>
        </row>
        <row r="6">
          <cell r="C6">
            <v>8.7899999999999991</v>
          </cell>
          <cell r="D6">
            <v>21.43</v>
          </cell>
          <cell r="E6">
            <v>0.3</v>
          </cell>
          <cell r="H6">
            <v>8.81</v>
          </cell>
          <cell r="I6">
            <v>21.58</v>
          </cell>
          <cell r="J6">
            <v>0.3</v>
          </cell>
          <cell r="M6">
            <v>8.81</v>
          </cell>
          <cell r="N6">
            <v>21.52</v>
          </cell>
          <cell r="O6">
            <v>0.24</v>
          </cell>
          <cell r="R6">
            <v>9.0299999999999994</v>
          </cell>
          <cell r="S6">
            <v>21.67</v>
          </cell>
          <cell r="T6">
            <v>0.23</v>
          </cell>
          <cell r="W6">
            <v>8.91</v>
          </cell>
          <cell r="X6">
            <v>22.49</v>
          </cell>
          <cell r="Y6">
            <v>0.24</v>
          </cell>
          <cell r="AB6">
            <v>8.9600000000000009</v>
          </cell>
          <cell r="AC6">
            <v>22.03</v>
          </cell>
          <cell r="AD6">
            <v>0.27</v>
          </cell>
          <cell r="AG6">
            <v>8.84</v>
          </cell>
          <cell r="AH6">
            <v>21.76</v>
          </cell>
          <cell r="AI6">
            <v>0.36</v>
          </cell>
          <cell r="AL6">
            <v>8.75</v>
          </cell>
          <cell r="AM6">
            <v>21.4</v>
          </cell>
          <cell r="AN6">
            <v>0.25</v>
          </cell>
          <cell r="AQ6">
            <v>8.64</v>
          </cell>
          <cell r="AR6">
            <v>22.21</v>
          </cell>
          <cell r="AS6">
            <v>0.37</v>
          </cell>
        </row>
        <row r="7">
          <cell r="C7">
            <v>8.81</v>
          </cell>
          <cell r="D7">
            <v>21.37</v>
          </cell>
          <cell r="E7" t="str">
            <v>----</v>
          </cell>
          <cell r="H7">
            <v>8.8000000000000007</v>
          </cell>
          <cell r="I7">
            <v>21.55</v>
          </cell>
          <cell r="J7" t="str">
            <v>----</v>
          </cell>
          <cell r="M7">
            <v>8.67</v>
          </cell>
          <cell r="N7">
            <v>21.29</v>
          </cell>
          <cell r="O7" t="str">
            <v>----</v>
          </cell>
          <cell r="R7">
            <v>8.83</v>
          </cell>
          <cell r="S7">
            <v>21.62</v>
          </cell>
          <cell r="T7" t="str">
            <v>----</v>
          </cell>
          <cell r="W7">
            <v>8.83</v>
          </cell>
          <cell r="X7">
            <v>21.28</v>
          </cell>
          <cell r="Y7" t="str">
            <v>----</v>
          </cell>
          <cell r="AB7">
            <v>8.81</v>
          </cell>
          <cell r="AC7">
            <v>21.37</v>
          </cell>
          <cell r="AD7" t="str">
            <v>----</v>
          </cell>
          <cell r="AG7">
            <v>8.66</v>
          </cell>
          <cell r="AH7">
            <v>21.35</v>
          </cell>
          <cell r="AI7" t="str">
            <v>----</v>
          </cell>
          <cell r="AL7">
            <v>8.89</v>
          </cell>
          <cell r="AM7">
            <v>21.25</v>
          </cell>
          <cell r="AN7" t="str">
            <v>----</v>
          </cell>
          <cell r="AQ7">
            <v>8.84</v>
          </cell>
          <cell r="AR7">
            <v>21.31</v>
          </cell>
          <cell r="AS7" t="str">
            <v>----</v>
          </cell>
        </row>
        <row r="8">
          <cell r="C8">
            <v>8.43</v>
          </cell>
          <cell r="D8">
            <v>21.28</v>
          </cell>
          <cell r="E8" t="str">
            <v>----</v>
          </cell>
          <cell r="H8">
            <v>8.75</v>
          </cell>
          <cell r="I8">
            <v>21.47</v>
          </cell>
          <cell r="J8" t="str">
            <v>----</v>
          </cell>
          <cell r="M8">
            <v>8.68</v>
          </cell>
          <cell r="N8">
            <v>21.3</v>
          </cell>
          <cell r="O8" t="str">
            <v>----</v>
          </cell>
          <cell r="R8">
            <v>8.7899999999999991</v>
          </cell>
          <cell r="S8">
            <v>21.33</v>
          </cell>
          <cell r="T8" t="str">
            <v>----</v>
          </cell>
          <cell r="W8">
            <v>8.85</v>
          </cell>
          <cell r="X8">
            <v>21.21</v>
          </cell>
          <cell r="Y8" t="str">
            <v>----</v>
          </cell>
          <cell r="AB8">
            <v>8.75</v>
          </cell>
          <cell r="AC8">
            <v>21.23</v>
          </cell>
          <cell r="AD8" t="str">
            <v>----</v>
          </cell>
          <cell r="AG8">
            <v>8.7899999999999991</v>
          </cell>
          <cell r="AH8">
            <v>21.25</v>
          </cell>
          <cell r="AI8" t="str">
            <v>----</v>
          </cell>
          <cell r="AL8">
            <v>8.66</v>
          </cell>
          <cell r="AM8">
            <v>21.22</v>
          </cell>
          <cell r="AN8" t="str">
            <v>----</v>
          </cell>
          <cell r="AQ8">
            <v>8.83</v>
          </cell>
          <cell r="AR8">
            <v>21.25</v>
          </cell>
          <cell r="AS8" t="str">
            <v>----</v>
          </cell>
        </row>
        <row r="9">
          <cell r="C9">
            <v>8.52</v>
          </cell>
          <cell r="D9">
            <v>21.14</v>
          </cell>
          <cell r="E9" t="str">
            <v>----</v>
          </cell>
          <cell r="H9">
            <v>8.7799999999999994</v>
          </cell>
          <cell r="I9">
            <v>21.24</v>
          </cell>
          <cell r="J9" t="str">
            <v>----</v>
          </cell>
          <cell r="M9">
            <v>8.69</v>
          </cell>
          <cell r="N9">
            <v>21.13</v>
          </cell>
          <cell r="O9" t="str">
            <v>----</v>
          </cell>
          <cell r="R9">
            <v>8.83</v>
          </cell>
          <cell r="S9">
            <v>21.16</v>
          </cell>
          <cell r="T9" t="str">
            <v>----</v>
          </cell>
          <cell r="W9">
            <v>8.89</v>
          </cell>
          <cell r="X9">
            <v>21.19</v>
          </cell>
          <cell r="Y9" t="str">
            <v>----</v>
          </cell>
          <cell r="AB9">
            <v>8.86</v>
          </cell>
          <cell r="AC9">
            <v>21.17</v>
          </cell>
          <cell r="AD9" t="str">
            <v>----</v>
          </cell>
          <cell r="AG9">
            <v>8.81</v>
          </cell>
          <cell r="AH9">
            <v>21.22</v>
          </cell>
          <cell r="AI9" t="str">
            <v>----</v>
          </cell>
          <cell r="AL9">
            <v>8.56</v>
          </cell>
          <cell r="AM9">
            <v>21.2</v>
          </cell>
          <cell r="AN9" t="str">
            <v>----</v>
          </cell>
          <cell r="AQ9">
            <v>8.73</v>
          </cell>
          <cell r="AR9">
            <v>21.23</v>
          </cell>
          <cell r="AS9" t="str">
            <v>----</v>
          </cell>
        </row>
        <row r="10">
          <cell r="C10">
            <v>8.6300000000000008</v>
          </cell>
          <cell r="D10">
            <v>21.11</v>
          </cell>
          <cell r="E10" t="str">
            <v>----</v>
          </cell>
          <cell r="H10">
            <v>8.83</v>
          </cell>
          <cell r="I10">
            <v>21.16</v>
          </cell>
          <cell r="J10" t="str">
            <v>----</v>
          </cell>
          <cell r="M10">
            <v>8.69</v>
          </cell>
          <cell r="N10">
            <v>21.1</v>
          </cell>
          <cell r="O10" t="str">
            <v>----</v>
          </cell>
          <cell r="R10">
            <v>8.76</v>
          </cell>
          <cell r="S10">
            <v>21.11</v>
          </cell>
          <cell r="T10" t="str">
            <v>----</v>
          </cell>
          <cell r="W10">
            <v>8.82</v>
          </cell>
          <cell r="X10">
            <v>21.19</v>
          </cell>
          <cell r="Y10">
            <v>0.2</v>
          </cell>
          <cell r="AB10">
            <v>8.73</v>
          </cell>
          <cell r="AC10">
            <v>21.14</v>
          </cell>
          <cell r="AD10" t="str">
            <v>----</v>
          </cell>
          <cell r="AG10">
            <v>8.65</v>
          </cell>
          <cell r="AH10">
            <v>21.21</v>
          </cell>
          <cell r="AI10" t="str">
            <v>----</v>
          </cell>
          <cell r="AL10">
            <v>8.61</v>
          </cell>
          <cell r="AM10">
            <v>21.18</v>
          </cell>
          <cell r="AN10" t="str">
            <v>----</v>
          </cell>
          <cell r="AQ10">
            <v>8.67</v>
          </cell>
          <cell r="AR10">
            <v>21.21</v>
          </cell>
          <cell r="AS10" t="str">
            <v>----</v>
          </cell>
        </row>
        <row r="11">
          <cell r="C11">
            <v>8.4</v>
          </cell>
          <cell r="D11">
            <v>21.11</v>
          </cell>
          <cell r="E11" t="str">
            <v>----</v>
          </cell>
          <cell r="H11">
            <v>8.75</v>
          </cell>
          <cell r="I11">
            <v>21.15</v>
          </cell>
          <cell r="J11" t="str">
            <v>----</v>
          </cell>
          <cell r="M11">
            <v>8.6999999999999993</v>
          </cell>
          <cell r="N11">
            <v>21.11</v>
          </cell>
          <cell r="O11" t="str">
            <v>----</v>
          </cell>
          <cell r="R11">
            <v>8.8699999999999992</v>
          </cell>
          <cell r="S11">
            <v>21.1</v>
          </cell>
          <cell r="T11" t="str">
            <v>----</v>
          </cell>
          <cell r="W11">
            <v>8.57</v>
          </cell>
          <cell r="X11">
            <v>21.2</v>
          </cell>
          <cell r="Y11" t="str">
            <v>----</v>
          </cell>
          <cell r="AB11">
            <v>8.75</v>
          </cell>
          <cell r="AC11">
            <v>21.12</v>
          </cell>
          <cell r="AD11" t="str">
            <v>----</v>
          </cell>
          <cell r="AG11">
            <v>8.68</v>
          </cell>
          <cell r="AH11">
            <v>21.2</v>
          </cell>
          <cell r="AI11" t="str">
            <v>----</v>
          </cell>
          <cell r="AL11">
            <v>8.56</v>
          </cell>
          <cell r="AM11">
            <v>21.17</v>
          </cell>
          <cell r="AN11" t="str">
            <v>----</v>
          </cell>
          <cell r="AQ11">
            <v>8.7200000000000006</v>
          </cell>
          <cell r="AR11">
            <v>21.14</v>
          </cell>
          <cell r="AS11">
            <v>0.34</v>
          </cell>
        </row>
        <row r="12">
          <cell r="C12">
            <v>8.4700000000000006</v>
          </cell>
          <cell r="D12">
            <v>21.07</v>
          </cell>
          <cell r="E12" t="str">
            <v>----</v>
          </cell>
          <cell r="H12">
            <v>8.77</v>
          </cell>
          <cell r="I12">
            <v>21.1</v>
          </cell>
          <cell r="J12" t="str">
            <v>----</v>
          </cell>
          <cell r="M12">
            <v>8.6999999999999993</v>
          </cell>
          <cell r="N12">
            <v>21.11</v>
          </cell>
          <cell r="O12" t="str">
            <v>----</v>
          </cell>
          <cell r="R12">
            <v>8.82</v>
          </cell>
          <cell r="S12">
            <v>21.1</v>
          </cell>
          <cell r="T12" t="str">
            <v>----</v>
          </cell>
          <cell r="AB12">
            <v>8.5299999999999994</v>
          </cell>
          <cell r="AC12">
            <v>21.08</v>
          </cell>
          <cell r="AD12" t="str">
            <v>----</v>
          </cell>
          <cell r="AG12">
            <v>8.66</v>
          </cell>
          <cell r="AH12">
            <v>21.19</v>
          </cell>
          <cell r="AI12" t="str">
            <v>----</v>
          </cell>
          <cell r="AL12">
            <v>8.57</v>
          </cell>
          <cell r="AM12">
            <v>21.15</v>
          </cell>
          <cell r="AN12" t="str">
            <v>----</v>
          </cell>
          <cell r="AQ12">
            <v>9.01</v>
          </cell>
          <cell r="AR12">
            <v>21.05</v>
          </cell>
          <cell r="AS12" t="str">
            <v>----</v>
          </cell>
        </row>
        <row r="13">
          <cell r="C13">
            <v>8.64</v>
          </cell>
          <cell r="D13">
            <v>21.05</v>
          </cell>
          <cell r="E13" t="str">
            <v>----</v>
          </cell>
          <cell r="H13">
            <v>8.8000000000000007</v>
          </cell>
          <cell r="I13">
            <v>21.08</v>
          </cell>
          <cell r="J13" t="str">
            <v>----</v>
          </cell>
          <cell r="M13">
            <v>8.65</v>
          </cell>
          <cell r="N13">
            <v>21.09</v>
          </cell>
          <cell r="O13" t="str">
            <v>----</v>
          </cell>
          <cell r="R13">
            <v>8.86</v>
          </cell>
          <cell r="S13">
            <v>21.06</v>
          </cell>
          <cell r="T13" t="str">
            <v>----</v>
          </cell>
          <cell r="AB13">
            <v>8.6999999999999993</v>
          </cell>
          <cell r="AC13">
            <v>21</v>
          </cell>
          <cell r="AD13" t="str">
            <v>----</v>
          </cell>
          <cell r="AG13">
            <v>8.76</v>
          </cell>
          <cell r="AH13">
            <v>21.18</v>
          </cell>
          <cell r="AI13" t="str">
            <v>----</v>
          </cell>
          <cell r="AL13">
            <v>8.64</v>
          </cell>
          <cell r="AM13">
            <v>21.14</v>
          </cell>
          <cell r="AN13" t="str">
            <v>----</v>
          </cell>
        </row>
        <row r="14">
          <cell r="C14">
            <v>8.51</v>
          </cell>
          <cell r="D14">
            <v>21.03</v>
          </cell>
          <cell r="E14" t="str">
            <v>----</v>
          </cell>
          <cell r="H14">
            <v>8.7899999999999991</v>
          </cell>
          <cell r="I14">
            <v>21.04</v>
          </cell>
          <cell r="J14" t="str">
            <v>----</v>
          </cell>
          <cell r="M14">
            <v>8.66</v>
          </cell>
          <cell r="N14">
            <v>21.09</v>
          </cell>
          <cell r="O14" t="str">
            <v>----</v>
          </cell>
          <cell r="R14">
            <v>8.75</v>
          </cell>
          <cell r="S14">
            <v>20.87</v>
          </cell>
          <cell r="T14" t="str">
            <v>----</v>
          </cell>
          <cell r="AB14">
            <v>8.73</v>
          </cell>
          <cell r="AC14">
            <v>20.94</v>
          </cell>
          <cell r="AD14" t="str">
            <v>----</v>
          </cell>
          <cell r="AG14">
            <v>8.6999999999999993</v>
          </cell>
          <cell r="AH14">
            <v>21.16</v>
          </cell>
          <cell r="AI14" t="str">
            <v>----</v>
          </cell>
          <cell r="AL14">
            <v>8.74</v>
          </cell>
          <cell r="AM14">
            <v>21.07</v>
          </cell>
          <cell r="AN14" t="str">
            <v>----</v>
          </cell>
        </row>
        <row r="15">
          <cell r="C15">
            <v>8.42</v>
          </cell>
          <cell r="D15">
            <v>21.02</v>
          </cell>
          <cell r="E15" t="str">
            <v>----</v>
          </cell>
          <cell r="H15">
            <v>8.64</v>
          </cell>
          <cell r="I15">
            <v>21.02</v>
          </cell>
          <cell r="J15" t="str">
            <v>----</v>
          </cell>
          <cell r="M15">
            <v>8.59</v>
          </cell>
          <cell r="N15">
            <v>21.08</v>
          </cell>
          <cell r="O15" t="str">
            <v>----</v>
          </cell>
          <cell r="R15">
            <v>8.8699999999999992</v>
          </cell>
          <cell r="S15">
            <v>20.61</v>
          </cell>
          <cell r="T15" t="str">
            <v>----</v>
          </cell>
          <cell r="AB15">
            <v>8.66</v>
          </cell>
          <cell r="AC15">
            <v>20.76</v>
          </cell>
          <cell r="AD15" t="str">
            <v>----</v>
          </cell>
          <cell r="AG15">
            <v>8.65</v>
          </cell>
          <cell r="AH15">
            <v>21.13</v>
          </cell>
          <cell r="AI15" t="str">
            <v>----</v>
          </cell>
          <cell r="AL15">
            <v>8.7799999999999994</v>
          </cell>
          <cell r="AM15">
            <v>20.75</v>
          </cell>
          <cell r="AN15" t="str">
            <v>----</v>
          </cell>
        </row>
        <row r="16">
          <cell r="C16">
            <v>8.33</v>
          </cell>
          <cell r="D16">
            <v>21.02</v>
          </cell>
          <cell r="E16" t="str">
            <v>----</v>
          </cell>
          <cell r="H16">
            <v>8.69</v>
          </cell>
          <cell r="I16">
            <v>21.01</v>
          </cell>
          <cell r="J16" t="str">
            <v>----</v>
          </cell>
          <cell r="M16">
            <v>8.66</v>
          </cell>
          <cell r="N16">
            <v>21.07</v>
          </cell>
          <cell r="O16" t="str">
            <v>----</v>
          </cell>
          <cell r="R16">
            <v>9.1300000000000008</v>
          </cell>
          <cell r="S16">
            <v>20.16</v>
          </cell>
          <cell r="T16" t="str">
            <v>----</v>
          </cell>
          <cell r="AB16">
            <v>8.89</v>
          </cell>
          <cell r="AC16">
            <v>20.399999999999999</v>
          </cell>
          <cell r="AD16">
            <v>0.28999999999999998</v>
          </cell>
          <cell r="AG16">
            <v>8.9</v>
          </cell>
          <cell r="AH16">
            <v>20.65</v>
          </cell>
          <cell r="AI16" t="str">
            <v>----</v>
          </cell>
          <cell r="AL16">
            <v>8.51</v>
          </cell>
          <cell r="AM16">
            <v>20.34</v>
          </cell>
          <cell r="AN16">
            <v>0.32</v>
          </cell>
        </row>
        <row r="17">
          <cell r="C17">
            <v>8.4700000000000006</v>
          </cell>
          <cell r="D17">
            <v>21.02</v>
          </cell>
          <cell r="E17" t="str">
            <v>----</v>
          </cell>
          <cell r="H17">
            <v>8.67</v>
          </cell>
          <cell r="I17">
            <v>20.99</v>
          </cell>
          <cell r="J17" t="str">
            <v>----</v>
          </cell>
          <cell r="M17">
            <v>8.68</v>
          </cell>
          <cell r="N17">
            <v>21.07</v>
          </cell>
          <cell r="O17" t="str">
            <v>----</v>
          </cell>
          <cell r="R17">
            <v>9.69</v>
          </cell>
          <cell r="S17">
            <v>18.170000000000002</v>
          </cell>
          <cell r="T17" t="str">
            <v>----</v>
          </cell>
          <cell r="AB17">
            <v>9.2100000000000009</v>
          </cell>
          <cell r="AC17">
            <v>20.39</v>
          </cell>
          <cell r="AD17" t="str">
            <v>----</v>
          </cell>
          <cell r="AG17">
            <v>9.23</v>
          </cell>
          <cell r="AH17">
            <v>18.850000000000001</v>
          </cell>
          <cell r="AI17" t="str">
            <v>----</v>
          </cell>
          <cell r="AL17">
            <v>8.31</v>
          </cell>
          <cell r="AM17">
            <v>20.260000000000002</v>
          </cell>
          <cell r="AN17" t="str">
            <v>----</v>
          </cell>
        </row>
        <row r="18">
          <cell r="C18">
            <v>8.48</v>
          </cell>
          <cell r="D18">
            <v>21.02</v>
          </cell>
          <cell r="E18" t="str">
            <v>----</v>
          </cell>
          <cell r="H18">
            <v>8.5</v>
          </cell>
          <cell r="I18">
            <v>20.98</v>
          </cell>
          <cell r="J18" t="str">
            <v>----</v>
          </cell>
          <cell r="M18">
            <v>8.58</v>
          </cell>
          <cell r="N18">
            <v>21.07</v>
          </cell>
          <cell r="O18" t="str">
            <v>----</v>
          </cell>
          <cell r="R18">
            <v>10.17</v>
          </cell>
          <cell r="S18">
            <v>15.98</v>
          </cell>
          <cell r="T18">
            <v>0.43</v>
          </cell>
          <cell r="AG18">
            <v>9.6999999999999993</v>
          </cell>
          <cell r="AH18">
            <v>17.78</v>
          </cell>
          <cell r="AI18" t="str">
            <v>----</v>
          </cell>
        </row>
        <row r="19">
          <cell r="C19">
            <v>8.3699999999999992</v>
          </cell>
          <cell r="D19">
            <v>21.01</v>
          </cell>
          <cell r="E19" t="str">
            <v>----</v>
          </cell>
          <cell r="H19">
            <v>8.56</v>
          </cell>
          <cell r="I19">
            <v>20.98</v>
          </cell>
          <cell r="J19" t="str">
            <v>----</v>
          </cell>
          <cell r="M19">
            <v>8.58</v>
          </cell>
          <cell r="N19">
            <v>21.09</v>
          </cell>
          <cell r="O19" t="str">
            <v>----</v>
          </cell>
          <cell r="R19">
            <v>10.3</v>
          </cell>
          <cell r="S19">
            <v>15.19</v>
          </cell>
          <cell r="T19" t="str">
            <v>----</v>
          </cell>
          <cell r="AG19">
            <v>10.24</v>
          </cell>
          <cell r="AH19">
            <v>16.25</v>
          </cell>
          <cell r="AI19" t="str">
            <v>----</v>
          </cell>
        </row>
        <row r="20">
          <cell r="C20">
            <v>8.43</v>
          </cell>
          <cell r="D20">
            <v>21</v>
          </cell>
          <cell r="E20" t="str">
            <v>----</v>
          </cell>
          <cell r="H20">
            <v>8.49</v>
          </cell>
          <cell r="I20">
            <v>20.97</v>
          </cell>
          <cell r="J20" t="str">
            <v>----</v>
          </cell>
          <cell r="M20">
            <v>8.56</v>
          </cell>
          <cell r="N20">
            <v>21.08</v>
          </cell>
          <cell r="O20" t="str">
            <v>----</v>
          </cell>
          <cell r="AG20">
            <v>10.98</v>
          </cell>
          <cell r="AH20">
            <v>14.91</v>
          </cell>
          <cell r="AI20" t="str">
            <v>----</v>
          </cell>
        </row>
        <row r="21">
          <cell r="C21">
            <v>8.48</v>
          </cell>
          <cell r="D21">
            <v>21</v>
          </cell>
          <cell r="E21" t="str">
            <v>----</v>
          </cell>
          <cell r="H21">
            <v>8.5399999999999991</v>
          </cell>
          <cell r="I21">
            <v>20.97</v>
          </cell>
          <cell r="J21" t="str">
            <v>----</v>
          </cell>
          <cell r="M21">
            <v>8.5500000000000007</v>
          </cell>
          <cell r="N21">
            <v>21.08</v>
          </cell>
          <cell r="O21" t="str">
            <v>----</v>
          </cell>
          <cell r="AG21">
            <v>10.96</v>
          </cell>
          <cell r="AH21">
            <v>13.99</v>
          </cell>
          <cell r="AI21" t="str">
            <v>----</v>
          </cell>
        </row>
        <row r="22">
          <cell r="C22">
            <v>8.41</v>
          </cell>
          <cell r="D22">
            <v>20.99</v>
          </cell>
          <cell r="E22" t="str">
            <v>----</v>
          </cell>
          <cell r="H22">
            <v>8.49</v>
          </cell>
          <cell r="I22">
            <v>20.97</v>
          </cell>
          <cell r="J22" t="str">
            <v>----</v>
          </cell>
          <cell r="M22">
            <v>8.48</v>
          </cell>
          <cell r="N22">
            <v>21.08</v>
          </cell>
          <cell r="O22" t="str">
            <v>----</v>
          </cell>
          <cell r="AG22">
            <v>11.12</v>
          </cell>
          <cell r="AH22">
            <v>13.71</v>
          </cell>
          <cell r="AI22" t="str">
            <v>----</v>
          </cell>
        </row>
        <row r="23">
          <cell r="C23">
            <v>8.44</v>
          </cell>
          <cell r="D23">
            <v>20.98</v>
          </cell>
          <cell r="E23" t="str">
            <v>----</v>
          </cell>
          <cell r="H23">
            <v>8.4499999999999993</v>
          </cell>
          <cell r="I23">
            <v>20.96</v>
          </cell>
          <cell r="J23" t="str">
            <v>----</v>
          </cell>
          <cell r="M23">
            <v>8.57</v>
          </cell>
          <cell r="N23">
            <v>21.08</v>
          </cell>
          <cell r="O23" t="str">
            <v>----</v>
          </cell>
          <cell r="AG23">
            <v>10.9</v>
          </cell>
          <cell r="AH23">
            <v>13.54</v>
          </cell>
          <cell r="AI23">
            <v>0.38</v>
          </cell>
        </row>
        <row r="24">
          <cell r="C24">
            <v>8.5399999999999991</v>
          </cell>
          <cell r="D24">
            <v>20.98</v>
          </cell>
          <cell r="E24" t="str">
            <v>----</v>
          </cell>
          <cell r="H24">
            <v>8.48</v>
          </cell>
          <cell r="I24">
            <v>20.96</v>
          </cell>
          <cell r="J24">
            <v>0.38</v>
          </cell>
          <cell r="M24">
            <v>8.49</v>
          </cell>
          <cell r="N24">
            <v>21.08</v>
          </cell>
          <cell r="O24" t="str">
            <v>----</v>
          </cell>
          <cell r="AG24">
            <v>10.87</v>
          </cell>
          <cell r="AH24">
            <v>13.53</v>
          </cell>
          <cell r="AI24" t="str">
            <v>----</v>
          </cell>
        </row>
        <row r="25">
          <cell r="C25">
            <v>8.61</v>
          </cell>
          <cell r="D25">
            <v>20.97</v>
          </cell>
          <cell r="E25">
            <v>0.79</v>
          </cell>
          <cell r="H25">
            <v>8.43</v>
          </cell>
          <cell r="I25">
            <v>20.96</v>
          </cell>
          <cell r="J25" t="str">
            <v>----</v>
          </cell>
          <cell r="M25">
            <v>8.5399999999999991</v>
          </cell>
          <cell r="N25">
            <v>21.07</v>
          </cell>
          <cell r="O25" t="str">
            <v>----</v>
          </cell>
        </row>
        <row r="26">
          <cell r="C26">
            <v>8.5</v>
          </cell>
          <cell r="D26">
            <v>20.97</v>
          </cell>
          <cell r="E26" t="str">
            <v>----</v>
          </cell>
          <cell r="M26">
            <v>8.5</v>
          </cell>
          <cell r="N26">
            <v>21.07</v>
          </cell>
          <cell r="O26" t="str">
            <v>----</v>
          </cell>
        </row>
        <row r="27">
          <cell r="M27">
            <v>8.4</v>
          </cell>
          <cell r="N27">
            <v>21.07</v>
          </cell>
          <cell r="O27">
            <v>0.23</v>
          </cell>
        </row>
        <row r="28">
          <cell r="M28">
            <v>8.24</v>
          </cell>
          <cell r="N28">
            <v>21.04</v>
          </cell>
          <cell r="O28" t="str">
            <v>----</v>
          </cell>
        </row>
      </sheetData>
      <sheetData sheetId="6">
        <row r="5">
          <cell r="C5">
            <v>9.27</v>
          </cell>
          <cell r="D5">
            <v>17.11</v>
          </cell>
          <cell r="E5" t="str">
            <v>----</v>
          </cell>
          <cell r="H5">
            <v>9.0399999999999991</v>
          </cell>
          <cell r="I5">
            <v>17.38</v>
          </cell>
          <cell r="J5" t="str">
            <v>----</v>
          </cell>
          <cell r="M5">
            <v>9.32</v>
          </cell>
          <cell r="N5">
            <v>17.07</v>
          </cell>
          <cell r="O5" t="str">
            <v>----</v>
          </cell>
          <cell r="R5">
            <v>8.93</v>
          </cell>
          <cell r="S5">
            <v>18.57</v>
          </cell>
          <cell r="T5" t="str">
            <v>----</v>
          </cell>
          <cell r="W5">
            <v>8.91</v>
          </cell>
          <cell r="X5">
            <v>18.2</v>
          </cell>
          <cell r="Y5" t="str">
            <v>----</v>
          </cell>
          <cell r="AB5">
            <v>8.8699999999999992</v>
          </cell>
          <cell r="AC5">
            <v>18.29</v>
          </cell>
          <cell r="AD5" t="str">
            <v>----</v>
          </cell>
          <cell r="AG5">
            <v>9.02</v>
          </cell>
          <cell r="AH5">
            <v>18.59</v>
          </cell>
          <cell r="AI5" t="str">
            <v>----</v>
          </cell>
          <cell r="AL5">
            <v>8.8800000000000008</v>
          </cell>
          <cell r="AM5">
            <v>18.760000000000002</v>
          </cell>
          <cell r="AN5" t="str">
            <v>----</v>
          </cell>
          <cell r="AQ5">
            <v>8.8800000000000008</v>
          </cell>
          <cell r="AR5">
            <v>18.59</v>
          </cell>
          <cell r="AS5" t="str">
            <v>----</v>
          </cell>
        </row>
        <row r="6">
          <cell r="C6">
            <v>9.24</v>
          </cell>
          <cell r="D6">
            <v>17.07</v>
          </cell>
          <cell r="E6">
            <v>0.32</v>
          </cell>
          <cell r="H6">
            <v>8.9700000000000006</v>
          </cell>
          <cell r="I6">
            <v>17.37</v>
          </cell>
          <cell r="J6">
            <v>0.19</v>
          </cell>
          <cell r="M6">
            <v>9.15</v>
          </cell>
          <cell r="N6">
            <v>17.05</v>
          </cell>
          <cell r="O6">
            <v>0.32</v>
          </cell>
          <cell r="R6">
            <v>8.89</v>
          </cell>
          <cell r="S6">
            <v>18.57</v>
          </cell>
          <cell r="T6">
            <v>0.18</v>
          </cell>
          <cell r="W6">
            <v>8.89</v>
          </cell>
          <cell r="X6">
            <v>18.23</v>
          </cell>
          <cell r="Y6">
            <v>0.39</v>
          </cell>
          <cell r="AB6">
            <v>8.91</v>
          </cell>
          <cell r="AC6">
            <v>18.29</v>
          </cell>
          <cell r="AD6">
            <v>0.12</v>
          </cell>
          <cell r="AG6">
            <v>9.02</v>
          </cell>
          <cell r="AH6">
            <v>18.59</v>
          </cell>
          <cell r="AI6">
            <v>0.19</v>
          </cell>
          <cell r="AL6">
            <v>8.8699999999999992</v>
          </cell>
          <cell r="AM6">
            <v>18.75</v>
          </cell>
          <cell r="AN6">
            <v>0.13</v>
          </cell>
          <cell r="AQ6">
            <v>8.89</v>
          </cell>
          <cell r="AR6">
            <v>18.45</v>
          </cell>
          <cell r="AS6">
            <v>0.24</v>
          </cell>
        </row>
        <row r="7">
          <cell r="C7">
            <v>9.06</v>
          </cell>
          <cell r="D7">
            <v>17.059999999999999</v>
          </cell>
          <cell r="E7" t="str">
            <v>----</v>
          </cell>
          <cell r="H7">
            <v>8.89</v>
          </cell>
          <cell r="I7">
            <v>17.350000000000001</v>
          </cell>
          <cell r="J7" t="str">
            <v>----</v>
          </cell>
          <cell r="M7">
            <v>9.1</v>
          </cell>
          <cell r="N7">
            <v>17.05</v>
          </cell>
          <cell r="O7" t="str">
            <v>----</v>
          </cell>
          <cell r="R7">
            <v>8.7100000000000009</v>
          </cell>
          <cell r="S7">
            <v>18.57</v>
          </cell>
          <cell r="T7" t="str">
            <v>----</v>
          </cell>
          <cell r="W7">
            <v>8.83</v>
          </cell>
          <cell r="X7">
            <v>18.21</v>
          </cell>
          <cell r="Y7" t="str">
            <v>----</v>
          </cell>
          <cell r="AB7">
            <v>8.9</v>
          </cell>
          <cell r="AC7">
            <v>18.29</v>
          </cell>
          <cell r="AD7" t="str">
            <v>----</v>
          </cell>
          <cell r="AG7">
            <v>8.98</v>
          </cell>
          <cell r="AH7">
            <v>18.53</v>
          </cell>
          <cell r="AI7" t="str">
            <v>----</v>
          </cell>
          <cell r="AL7">
            <v>8.86</v>
          </cell>
          <cell r="AM7">
            <v>18.61</v>
          </cell>
          <cell r="AN7" t="str">
            <v>----</v>
          </cell>
          <cell r="AQ7">
            <v>8.9</v>
          </cell>
          <cell r="AR7">
            <v>18.29</v>
          </cell>
          <cell r="AS7" t="str">
            <v>----</v>
          </cell>
        </row>
        <row r="8">
          <cell r="C8">
            <v>8.98</v>
          </cell>
          <cell r="D8">
            <v>16.82</v>
          </cell>
          <cell r="E8" t="str">
            <v>----</v>
          </cell>
          <cell r="H8">
            <v>8.9600000000000009</v>
          </cell>
          <cell r="I8">
            <v>17.260000000000002</v>
          </cell>
          <cell r="J8" t="str">
            <v>----</v>
          </cell>
          <cell r="M8">
            <v>9.0399999999999991</v>
          </cell>
          <cell r="N8">
            <v>17.05</v>
          </cell>
          <cell r="O8" t="str">
            <v>----</v>
          </cell>
          <cell r="R8">
            <v>8.84</v>
          </cell>
          <cell r="S8">
            <v>18.3</v>
          </cell>
          <cell r="T8" t="str">
            <v>----</v>
          </cell>
          <cell r="W8">
            <v>8.8699999999999992</v>
          </cell>
          <cell r="X8">
            <v>18.18</v>
          </cell>
          <cell r="Y8" t="str">
            <v>----</v>
          </cell>
          <cell r="AB8">
            <v>8.8800000000000008</v>
          </cell>
          <cell r="AC8">
            <v>18.3</v>
          </cell>
          <cell r="AD8" t="str">
            <v>----</v>
          </cell>
          <cell r="AG8">
            <v>8.9499999999999993</v>
          </cell>
          <cell r="AH8">
            <v>18.48</v>
          </cell>
          <cell r="AI8" t="str">
            <v>----</v>
          </cell>
          <cell r="AL8">
            <v>8.85</v>
          </cell>
          <cell r="AM8">
            <v>18.5</v>
          </cell>
          <cell r="AN8" t="str">
            <v>----</v>
          </cell>
          <cell r="AQ8">
            <v>8.82</v>
          </cell>
          <cell r="AR8">
            <v>18.079999999999998</v>
          </cell>
          <cell r="AS8" t="str">
            <v>----</v>
          </cell>
        </row>
        <row r="9">
          <cell r="C9">
            <v>9.26</v>
          </cell>
          <cell r="D9">
            <v>16.399999999999999</v>
          </cell>
          <cell r="E9" t="str">
            <v>----</v>
          </cell>
          <cell r="H9">
            <v>8.93</v>
          </cell>
          <cell r="I9">
            <v>17.21</v>
          </cell>
          <cell r="J9" t="str">
            <v>----</v>
          </cell>
          <cell r="M9">
            <v>9.0399999999999991</v>
          </cell>
          <cell r="N9">
            <v>17.04</v>
          </cell>
          <cell r="O9" t="str">
            <v>----</v>
          </cell>
          <cell r="R9">
            <v>9.0299999999999994</v>
          </cell>
          <cell r="S9">
            <v>18.11</v>
          </cell>
          <cell r="T9" t="str">
            <v>----</v>
          </cell>
          <cell r="W9">
            <v>8.7899999999999991</v>
          </cell>
          <cell r="X9">
            <v>18.100000000000001</v>
          </cell>
          <cell r="Y9" t="str">
            <v>----</v>
          </cell>
          <cell r="AB9">
            <v>8.8699999999999992</v>
          </cell>
          <cell r="AC9">
            <v>18.27</v>
          </cell>
          <cell r="AD9" t="str">
            <v>----</v>
          </cell>
          <cell r="AG9">
            <v>8.9499999999999993</v>
          </cell>
          <cell r="AH9">
            <v>18.420000000000002</v>
          </cell>
          <cell r="AI9" t="str">
            <v>----</v>
          </cell>
          <cell r="AL9">
            <v>8.85</v>
          </cell>
          <cell r="AM9">
            <v>18.39</v>
          </cell>
          <cell r="AN9" t="str">
            <v>----</v>
          </cell>
          <cell r="AQ9">
            <v>8.89</v>
          </cell>
          <cell r="AR9">
            <v>18.07</v>
          </cell>
          <cell r="AS9" t="str">
            <v>----</v>
          </cell>
        </row>
        <row r="10">
          <cell r="C10">
            <v>9.18</v>
          </cell>
          <cell r="D10">
            <v>16.32</v>
          </cell>
          <cell r="E10" t="str">
            <v>----</v>
          </cell>
          <cell r="H10">
            <v>8.99</v>
          </cell>
          <cell r="I10">
            <v>16.97</v>
          </cell>
          <cell r="J10" t="str">
            <v>----</v>
          </cell>
          <cell r="M10">
            <v>8.9700000000000006</v>
          </cell>
          <cell r="N10">
            <v>17.04</v>
          </cell>
          <cell r="O10" t="str">
            <v>----</v>
          </cell>
          <cell r="R10">
            <v>9.0399999999999991</v>
          </cell>
          <cell r="S10">
            <v>18</v>
          </cell>
          <cell r="T10" t="str">
            <v>----</v>
          </cell>
          <cell r="W10">
            <v>8.73</v>
          </cell>
          <cell r="X10">
            <v>18.04</v>
          </cell>
          <cell r="Y10">
            <v>0.28999999999999998</v>
          </cell>
          <cell r="AB10">
            <v>8.8699999999999992</v>
          </cell>
          <cell r="AC10">
            <v>18.260000000000002</v>
          </cell>
          <cell r="AD10" t="str">
            <v>----</v>
          </cell>
          <cell r="AG10">
            <v>9.01</v>
          </cell>
          <cell r="AH10">
            <v>18.21</v>
          </cell>
          <cell r="AI10" t="str">
            <v>----</v>
          </cell>
          <cell r="AL10">
            <v>8.82</v>
          </cell>
          <cell r="AM10">
            <v>18.12</v>
          </cell>
          <cell r="AN10" t="str">
            <v>----</v>
          </cell>
          <cell r="AQ10">
            <v>8.99</v>
          </cell>
          <cell r="AR10">
            <v>17.78</v>
          </cell>
          <cell r="AS10">
            <v>0.28000000000000003</v>
          </cell>
        </row>
        <row r="11">
          <cell r="C11">
            <v>9.2899999999999991</v>
          </cell>
          <cell r="D11">
            <v>16.260000000000002</v>
          </cell>
          <cell r="E11" t="str">
            <v>----</v>
          </cell>
          <cell r="H11">
            <v>8.9700000000000006</v>
          </cell>
          <cell r="I11">
            <v>16.579999999999998</v>
          </cell>
          <cell r="J11" t="str">
            <v>----</v>
          </cell>
          <cell r="M11">
            <v>8.93</v>
          </cell>
          <cell r="N11">
            <v>17.04</v>
          </cell>
          <cell r="O11" t="str">
            <v>----</v>
          </cell>
          <cell r="R11">
            <v>9.02</v>
          </cell>
          <cell r="S11">
            <v>17.97</v>
          </cell>
          <cell r="T11" t="str">
            <v>----</v>
          </cell>
          <cell r="W11">
            <v>8.8800000000000008</v>
          </cell>
          <cell r="X11">
            <v>18</v>
          </cell>
          <cell r="Y11" t="str">
            <v>----</v>
          </cell>
          <cell r="AB11">
            <v>8.85</v>
          </cell>
          <cell r="AC11">
            <v>18.239999999999998</v>
          </cell>
          <cell r="AD11" t="str">
            <v>----</v>
          </cell>
          <cell r="AG11">
            <v>9.02</v>
          </cell>
          <cell r="AH11">
            <v>18.12</v>
          </cell>
          <cell r="AI11" t="str">
            <v>----</v>
          </cell>
          <cell r="AL11">
            <v>8.8699999999999992</v>
          </cell>
          <cell r="AM11">
            <v>17.97</v>
          </cell>
          <cell r="AN11" t="str">
            <v>----</v>
          </cell>
          <cell r="AQ11">
            <v>9.0299999999999994</v>
          </cell>
          <cell r="AR11">
            <v>17.579999999999998</v>
          </cell>
          <cell r="AS11" t="str">
            <v>----</v>
          </cell>
        </row>
        <row r="12">
          <cell r="C12">
            <v>9.3000000000000007</v>
          </cell>
          <cell r="D12">
            <v>16.190000000000001</v>
          </cell>
          <cell r="E12" t="str">
            <v>----</v>
          </cell>
          <cell r="H12">
            <v>9.02</v>
          </cell>
          <cell r="I12">
            <v>16.45</v>
          </cell>
          <cell r="J12" t="str">
            <v>----</v>
          </cell>
          <cell r="M12">
            <v>8.9</v>
          </cell>
          <cell r="N12">
            <v>17.04</v>
          </cell>
          <cell r="O12" t="str">
            <v>----</v>
          </cell>
          <cell r="R12">
            <v>9.0299999999999994</v>
          </cell>
          <cell r="S12">
            <v>17.86</v>
          </cell>
          <cell r="T12" t="str">
            <v>----</v>
          </cell>
          <cell r="AB12">
            <v>8.8800000000000008</v>
          </cell>
          <cell r="AC12">
            <v>18.23</v>
          </cell>
          <cell r="AD12" t="str">
            <v>----</v>
          </cell>
          <cell r="AG12">
            <v>9.0299999999999994</v>
          </cell>
          <cell r="AH12">
            <v>18.059999999999999</v>
          </cell>
          <cell r="AI12" t="str">
            <v>----</v>
          </cell>
          <cell r="AL12">
            <v>8.86</v>
          </cell>
          <cell r="AM12">
            <v>17.82</v>
          </cell>
          <cell r="AN12" t="str">
            <v>----</v>
          </cell>
        </row>
        <row r="13">
          <cell r="C13">
            <v>9.16</v>
          </cell>
          <cell r="D13">
            <v>16.09</v>
          </cell>
          <cell r="E13" t="str">
            <v>----</v>
          </cell>
          <cell r="H13">
            <v>9.3800000000000008</v>
          </cell>
          <cell r="I13">
            <v>16.170000000000002</v>
          </cell>
          <cell r="J13" t="str">
            <v>----</v>
          </cell>
          <cell r="M13">
            <v>8.9</v>
          </cell>
          <cell r="N13">
            <v>17.03</v>
          </cell>
          <cell r="O13" t="str">
            <v>----</v>
          </cell>
          <cell r="R13">
            <v>9.01</v>
          </cell>
          <cell r="S13">
            <v>17.829999999999998</v>
          </cell>
          <cell r="T13" t="str">
            <v>----</v>
          </cell>
          <cell r="AB13">
            <v>8.86</v>
          </cell>
          <cell r="AC13">
            <v>18.190000000000001</v>
          </cell>
          <cell r="AD13" t="str">
            <v>----</v>
          </cell>
          <cell r="AG13">
            <v>9.02</v>
          </cell>
          <cell r="AH13">
            <v>18.03</v>
          </cell>
          <cell r="AI13" t="str">
            <v>----</v>
          </cell>
          <cell r="AL13">
            <v>8.94</v>
          </cell>
          <cell r="AM13">
            <v>17.72</v>
          </cell>
          <cell r="AN13" t="str">
            <v>----</v>
          </cell>
        </row>
        <row r="14">
          <cell r="C14">
            <v>9.24</v>
          </cell>
          <cell r="D14">
            <v>16.079999999999998</v>
          </cell>
          <cell r="E14" t="str">
            <v>----</v>
          </cell>
          <cell r="H14">
            <v>9.4600000000000009</v>
          </cell>
          <cell r="I14">
            <v>16.03</v>
          </cell>
          <cell r="J14">
            <v>0.21</v>
          </cell>
          <cell r="M14">
            <v>9.02</v>
          </cell>
          <cell r="N14">
            <v>16.850000000000001</v>
          </cell>
          <cell r="O14" t="str">
            <v>----</v>
          </cell>
          <cell r="R14">
            <v>8.98</v>
          </cell>
          <cell r="S14">
            <v>17.82</v>
          </cell>
          <cell r="T14" t="str">
            <v>----</v>
          </cell>
          <cell r="AB14">
            <v>8.83</v>
          </cell>
          <cell r="AC14">
            <v>18.16</v>
          </cell>
          <cell r="AD14" t="str">
            <v>----</v>
          </cell>
          <cell r="AG14">
            <v>9.0399999999999991</v>
          </cell>
          <cell r="AH14">
            <v>18.02</v>
          </cell>
          <cell r="AI14" t="str">
            <v>----</v>
          </cell>
          <cell r="AL14">
            <v>9.01</v>
          </cell>
          <cell r="AM14">
            <v>17.559999999999999</v>
          </cell>
          <cell r="AN14" t="str">
            <v>----</v>
          </cell>
        </row>
        <row r="15">
          <cell r="C15">
            <v>9.2100000000000009</v>
          </cell>
          <cell r="D15">
            <v>16.02</v>
          </cell>
          <cell r="E15">
            <v>0.32</v>
          </cell>
          <cell r="H15">
            <v>9.82</v>
          </cell>
          <cell r="I15">
            <v>15.98</v>
          </cell>
          <cell r="J15" t="str">
            <v>----</v>
          </cell>
          <cell r="M15">
            <v>8.9700000000000006</v>
          </cell>
          <cell r="N15">
            <v>16.649999999999999</v>
          </cell>
          <cell r="O15" t="str">
            <v>----</v>
          </cell>
          <cell r="R15">
            <v>9.0299999999999994</v>
          </cell>
          <cell r="S15">
            <v>17.809999999999999</v>
          </cell>
          <cell r="T15" t="str">
            <v>----</v>
          </cell>
          <cell r="AB15">
            <v>8.83</v>
          </cell>
          <cell r="AC15">
            <v>18.079999999999998</v>
          </cell>
          <cell r="AD15" t="str">
            <v>----</v>
          </cell>
          <cell r="AG15">
            <v>9.07</v>
          </cell>
          <cell r="AH15">
            <v>18</v>
          </cell>
          <cell r="AI15" t="str">
            <v>----</v>
          </cell>
          <cell r="AL15">
            <v>9.06</v>
          </cell>
          <cell r="AM15">
            <v>17.45</v>
          </cell>
          <cell r="AN15">
            <v>0.28000000000000003</v>
          </cell>
        </row>
        <row r="16">
          <cell r="C16">
            <v>9.2899999999999991</v>
          </cell>
          <cell r="D16">
            <v>15.87</v>
          </cell>
          <cell r="E16" t="str">
            <v>----</v>
          </cell>
          <cell r="M16">
            <v>9</v>
          </cell>
          <cell r="N16">
            <v>16.5</v>
          </cell>
          <cell r="O16" t="str">
            <v>----</v>
          </cell>
          <cell r="R16">
            <v>9.02</v>
          </cell>
          <cell r="S16">
            <v>17.82</v>
          </cell>
          <cell r="T16" t="str">
            <v>----</v>
          </cell>
          <cell r="AB16">
            <v>8.85</v>
          </cell>
          <cell r="AC16">
            <v>18.03</v>
          </cell>
          <cell r="AD16">
            <v>0.23</v>
          </cell>
          <cell r="AG16">
            <v>9.1</v>
          </cell>
          <cell r="AH16">
            <v>17.93</v>
          </cell>
          <cell r="AI16" t="str">
            <v>----</v>
          </cell>
          <cell r="AL16">
            <v>9.0500000000000007</v>
          </cell>
          <cell r="AM16">
            <v>17.420000000000002</v>
          </cell>
          <cell r="AN16" t="str">
            <v>----</v>
          </cell>
        </row>
        <row r="17">
          <cell r="M17">
            <v>9.0399999999999991</v>
          </cell>
          <cell r="N17">
            <v>16.34</v>
          </cell>
          <cell r="O17" t="str">
            <v>----</v>
          </cell>
          <cell r="R17">
            <v>9.01</v>
          </cell>
          <cell r="S17">
            <v>17.82</v>
          </cell>
          <cell r="T17" t="str">
            <v>----</v>
          </cell>
          <cell r="AB17">
            <v>8.86</v>
          </cell>
          <cell r="AC17">
            <v>18.03</v>
          </cell>
          <cell r="AD17" t="str">
            <v>----</v>
          </cell>
          <cell r="AG17">
            <v>9.0399999999999991</v>
          </cell>
          <cell r="AH17">
            <v>17.93</v>
          </cell>
          <cell r="AI17" t="str">
            <v>----</v>
          </cell>
        </row>
        <row r="18">
          <cell r="M18">
            <v>9.02</v>
          </cell>
          <cell r="N18">
            <v>16.23</v>
          </cell>
          <cell r="O18">
            <v>0.21</v>
          </cell>
          <cell r="R18">
            <v>9.0299999999999994</v>
          </cell>
          <cell r="S18">
            <v>17.82</v>
          </cell>
          <cell r="T18" t="str">
            <v>----</v>
          </cell>
          <cell r="AG18">
            <v>9.0399999999999991</v>
          </cell>
          <cell r="AH18">
            <v>17.91</v>
          </cell>
          <cell r="AI18" t="str">
            <v>----</v>
          </cell>
        </row>
        <row r="19">
          <cell r="M19">
            <v>9.17</v>
          </cell>
          <cell r="N19">
            <v>16.149999999999999</v>
          </cell>
          <cell r="O19" t="str">
            <v>----</v>
          </cell>
          <cell r="R19">
            <v>9.0299999999999994</v>
          </cell>
          <cell r="S19">
            <v>17.809999999999999</v>
          </cell>
          <cell r="T19">
            <v>0.17</v>
          </cell>
          <cell r="AG19">
            <v>9.0500000000000007</v>
          </cell>
          <cell r="AH19">
            <v>17.899999999999999</v>
          </cell>
          <cell r="AI19" t="str">
            <v>----</v>
          </cell>
        </row>
        <row r="20">
          <cell r="R20">
            <v>9.07</v>
          </cell>
          <cell r="S20">
            <v>17.809999999999999</v>
          </cell>
          <cell r="T20" t="str">
            <v>----</v>
          </cell>
          <cell r="AG20">
            <v>9.09</v>
          </cell>
          <cell r="AH20">
            <v>17.79</v>
          </cell>
          <cell r="AI20" t="str">
            <v>----</v>
          </cell>
        </row>
        <row r="21">
          <cell r="AG21">
            <v>9.1</v>
          </cell>
          <cell r="AH21">
            <v>17.440000000000001</v>
          </cell>
          <cell r="AI21" t="str">
            <v>----</v>
          </cell>
        </row>
        <row r="22">
          <cell r="AG22">
            <v>9.14</v>
          </cell>
          <cell r="AH22">
            <v>17.29</v>
          </cell>
          <cell r="AI22" t="str">
            <v>----</v>
          </cell>
        </row>
        <row r="23">
          <cell r="AG23">
            <v>9.11</v>
          </cell>
          <cell r="AH23">
            <v>17.190000000000001</v>
          </cell>
          <cell r="AI23">
            <v>0.1</v>
          </cell>
        </row>
        <row r="24">
          <cell r="AG24">
            <v>9.07</v>
          </cell>
          <cell r="AH24">
            <v>17.14</v>
          </cell>
          <cell r="AI24" t="str">
            <v>----</v>
          </cell>
        </row>
      </sheetData>
      <sheetData sheetId="7">
        <row r="5">
          <cell r="C5">
            <v>9.44</v>
          </cell>
          <cell r="D5">
            <v>15.33</v>
          </cell>
          <cell r="E5" t="str">
            <v>----</v>
          </cell>
          <cell r="H5">
            <v>9.24</v>
          </cell>
          <cell r="I5">
            <v>15.17</v>
          </cell>
          <cell r="J5" t="str">
            <v>----</v>
          </cell>
          <cell r="M5">
            <v>9.1999999999999993</v>
          </cell>
          <cell r="N5">
            <v>15.1</v>
          </cell>
          <cell r="O5" t="str">
            <v>----</v>
          </cell>
          <cell r="R5">
            <v>9.1999999999999993</v>
          </cell>
          <cell r="S5">
            <v>16.12</v>
          </cell>
          <cell r="T5" t="str">
            <v>----</v>
          </cell>
          <cell r="W5">
            <v>9.48</v>
          </cell>
          <cell r="X5">
            <v>14.83</v>
          </cell>
          <cell r="Y5" t="str">
            <v>----</v>
          </cell>
          <cell r="AB5">
            <v>9.4</v>
          </cell>
          <cell r="AC5">
            <v>15.94</v>
          </cell>
          <cell r="AD5" t="str">
            <v>----</v>
          </cell>
          <cell r="AG5">
            <v>9.42</v>
          </cell>
          <cell r="AH5">
            <v>17.09</v>
          </cell>
          <cell r="AI5" t="str">
            <v>----</v>
          </cell>
          <cell r="AL5">
            <v>9.24</v>
          </cell>
          <cell r="AM5">
            <v>15.75</v>
          </cell>
          <cell r="AN5" t="str">
            <v>----</v>
          </cell>
          <cell r="AQ5">
            <v>9.2799999999999994</v>
          </cell>
          <cell r="AR5">
            <v>15.52</v>
          </cell>
          <cell r="AS5" t="str">
            <v>----</v>
          </cell>
        </row>
        <row r="6">
          <cell r="C6">
            <v>9.2899999999999991</v>
          </cell>
          <cell r="D6">
            <v>15.34</v>
          </cell>
          <cell r="E6">
            <v>0.13</v>
          </cell>
          <cell r="H6">
            <v>9.2799999999999994</v>
          </cell>
          <cell r="I6">
            <v>15.16</v>
          </cell>
          <cell r="J6">
            <v>0.24</v>
          </cell>
          <cell r="M6">
            <v>9.24</v>
          </cell>
          <cell r="N6">
            <v>15.09</v>
          </cell>
          <cell r="O6">
            <v>0.25</v>
          </cell>
          <cell r="R6">
            <v>9.27</v>
          </cell>
          <cell r="S6">
            <v>16.149999999999999</v>
          </cell>
          <cell r="T6">
            <v>0.28000000000000003</v>
          </cell>
          <cell r="W6">
            <v>9.5500000000000007</v>
          </cell>
          <cell r="X6">
            <v>14.68</v>
          </cell>
          <cell r="Y6">
            <v>0.2</v>
          </cell>
          <cell r="AB6">
            <v>9.34</v>
          </cell>
          <cell r="AC6">
            <v>15.86</v>
          </cell>
          <cell r="AD6">
            <v>0.15</v>
          </cell>
          <cell r="AG6">
            <v>9.25</v>
          </cell>
          <cell r="AH6">
            <v>16.649999999999999</v>
          </cell>
          <cell r="AI6">
            <v>0.14000000000000001</v>
          </cell>
          <cell r="AL6">
            <v>9.24</v>
          </cell>
          <cell r="AM6">
            <v>15.76</v>
          </cell>
          <cell r="AN6">
            <v>0.21</v>
          </cell>
          <cell r="AQ6">
            <v>9.18</v>
          </cell>
          <cell r="AR6">
            <v>15.51</v>
          </cell>
          <cell r="AS6">
            <v>0.19</v>
          </cell>
        </row>
        <row r="7">
          <cell r="C7">
            <v>9.23</v>
          </cell>
          <cell r="D7">
            <v>15.2</v>
          </cell>
          <cell r="E7" t="str">
            <v>----</v>
          </cell>
          <cell r="H7">
            <v>9.18</v>
          </cell>
          <cell r="I7">
            <v>15.1</v>
          </cell>
          <cell r="J7" t="str">
            <v>----</v>
          </cell>
          <cell r="M7">
            <v>9.18</v>
          </cell>
          <cell r="N7">
            <v>15.09</v>
          </cell>
          <cell r="O7" t="str">
            <v>----</v>
          </cell>
          <cell r="R7">
            <v>9.15</v>
          </cell>
          <cell r="S7">
            <v>15.93</v>
          </cell>
          <cell r="T7" t="str">
            <v>----</v>
          </cell>
          <cell r="W7">
            <v>9.44</v>
          </cell>
          <cell r="X7">
            <v>14.4</v>
          </cell>
          <cell r="Y7" t="str">
            <v>----</v>
          </cell>
          <cell r="AB7">
            <v>9.4</v>
          </cell>
          <cell r="AC7">
            <v>15.17</v>
          </cell>
          <cell r="AD7" t="str">
            <v>----</v>
          </cell>
          <cell r="AG7">
            <v>9.19</v>
          </cell>
          <cell r="AH7">
            <v>16.53</v>
          </cell>
          <cell r="AI7" t="str">
            <v>----</v>
          </cell>
          <cell r="AL7">
            <v>9.1199999999999992</v>
          </cell>
          <cell r="AM7">
            <v>15.63</v>
          </cell>
          <cell r="AN7" t="str">
            <v>----</v>
          </cell>
          <cell r="AQ7">
            <v>9.23</v>
          </cell>
          <cell r="AR7">
            <v>15.47</v>
          </cell>
          <cell r="AS7" t="str">
            <v>----</v>
          </cell>
        </row>
        <row r="8">
          <cell r="C8">
            <v>9.1999999999999993</v>
          </cell>
          <cell r="D8">
            <v>14.82</v>
          </cell>
          <cell r="E8" t="str">
            <v>----</v>
          </cell>
          <cell r="H8">
            <v>9.2200000000000006</v>
          </cell>
          <cell r="I8">
            <v>15.09</v>
          </cell>
          <cell r="J8" t="str">
            <v>----</v>
          </cell>
          <cell r="M8">
            <v>9.0500000000000007</v>
          </cell>
          <cell r="N8">
            <v>15.05</v>
          </cell>
          <cell r="O8" t="str">
            <v>----</v>
          </cell>
          <cell r="R8">
            <v>9.24</v>
          </cell>
          <cell r="S8">
            <v>15.56</v>
          </cell>
          <cell r="T8" t="str">
            <v>----</v>
          </cell>
          <cell r="W8">
            <v>9.49</v>
          </cell>
          <cell r="X8">
            <v>13.95</v>
          </cell>
          <cell r="Y8" t="str">
            <v>----</v>
          </cell>
          <cell r="AB8">
            <v>9.4600000000000009</v>
          </cell>
          <cell r="AC8">
            <v>14.84</v>
          </cell>
          <cell r="AD8" t="str">
            <v>----</v>
          </cell>
          <cell r="AG8">
            <v>9.07</v>
          </cell>
          <cell r="AH8">
            <v>16.48</v>
          </cell>
          <cell r="AI8" t="str">
            <v>----</v>
          </cell>
          <cell r="AL8">
            <v>9.0500000000000007</v>
          </cell>
          <cell r="AM8">
            <v>15.62</v>
          </cell>
          <cell r="AN8" t="str">
            <v>----</v>
          </cell>
          <cell r="AQ8">
            <v>9.27</v>
          </cell>
          <cell r="AR8">
            <v>15.33</v>
          </cell>
          <cell r="AS8" t="str">
            <v>----</v>
          </cell>
        </row>
        <row r="9">
          <cell r="C9">
            <v>9.32</v>
          </cell>
          <cell r="D9">
            <v>14.77</v>
          </cell>
          <cell r="E9" t="str">
            <v>----</v>
          </cell>
          <cell r="H9">
            <v>9.23</v>
          </cell>
          <cell r="I9">
            <v>14.92</v>
          </cell>
          <cell r="J9" t="str">
            <v>----</v>
          </cell>
          <cell r="M9">
            <v>9.2100000000000009</v>
          </cell>
          <cell r="N9">
            <v>14.76</v>
          </cell>
          <cell r="O9" t="str">
            <v>----</v>
          </cell>
          <cell r="R9">
            <v>9.17</v>
          </cell>
          <cell r="S9">
            <v>15.2</v>
          </cell>
          <cell r="T9" t="str">
            <v>----</v>
          </cell>
          <cell r="W9">
            <v>9.52</v>
          </cell>
          <cell r="X9">
            <v>13.85</v>
          </cell>
          <cell r="Y9" t="str">
            <v>----</v>
          </cell>
          <cell r="AB9">
            <v>9.4600000000000009</v>
          </cell>
          <cell r="AC9">
            <v>14.6</v>
          </cell>
          <cell r="AD9" t="str">
            <v>----</v>
          </cell>
          <cell r="AG9">
            <v>9.1199999999999992</v>
          </cell>
          <cell r="AH9">
            <v>16.440000000000001</v>
          </cell>
          <cell r="AI9" t="str">
            <v>----</v>
          </cell>
          <cell r="AL9">
            <v>9.07</v>
          </cell>
          <cell r="AM9">
            <v>15.54</v>
          </cell>
          <cell r="AN9" t="str">
            <v>----</v>
          </cell>
          <cell r="AQ9">
            <v>9.2799999999999994</v>
          </cell>
          <cell r="AR9">
            <v>15.19</v>
          </cell>
          <cell r="AS9" t="str">
            <v>----</v>
          </cell>
        </row>
        <row r="10">
          <cell r="C10">
            <v>9.1999999999999993</v>
          </cell>
          <cell r="D10">
            <v>14.75</v>
          </cell>
          <cell r="E10" t="str">
            <v>----</v>
          </cell>
          <cell r="H10">
            <v>9.2200000000000006</v>
          </cell>
          <cell r="I10">
            <v>14.72</v>
          </cell>
          <cell r="J10" t="str">
            <v>----</v>
          </cell>
          <cell r="M10">
            <v>9.18</v>
          </cell>
          <cell r="N10">
            <v>14.73</v>
          </cell>
          <cell r="O10" t="str">
            <v>----</v>
          </cell>
          <cell r="R10">
            <v>9.26</v>
          </cell>
          <cell r="S10">
            <v>15</v>
          </cell>
          <cell r="T10" t="str">
            <v>----</v>
          </cell>
          <cell r="W10">
            <v>9.64</v>
          </cell>
          <cell r="X10">
            <v>13.64</v>
          </cell>
          <cell r="Y10">
            <v>0.34</v>
          </cell>
          <cell r="AB10">
            <v>9.5</v>
          </cell>
          <cell r="AC10">
            <v>14.41</v>
          </cell>
          <cell r="AD10" t="str">
            <v>----</v>
          </cell>
          <cell r="AG10">
            <v>9.1199999999999992</v>
          </cell>
          <cell r="AH10">
            <v>16.399999999999999</v>
          </cell>
          <cell r="AI10" t="str">
            <v>----</v>
          </cell>
          <cell r="AL10">
            <v>8.8699999999999992</v>
          </cell>
          <cell r="AM10">
            <v>15.55</v>
          </cell>
          <cell r="AN10" t="str">
            <v>----</v>
          </cell>
          <cell r="AQ10">
            <v>9.2100000000000009</v>
          </cell>
          <cell r="AR10">
            <v>15.03</v>
          </cell>
          <cell r="AS10">
            <v>0.28000000000000003</v>
          </cell>
        </row>
        <row r="11">
          <cell r="C11">
            <v>9.19</v>
          </cell>
          <cell r="D11">
            <v>14.72</v>
          </cell>
          <cell r="E11" t="str">
            <v>----</v>
          </cell>
          <cell r="H11">
            <v>9.1999999999999993</v>
          </cell>
          <cell r="I11">
            <v>14.71</v>
          </cell>
          <cell r="J11" t="str">
            <v>----</v>
          </cell>
          <cell r="M11">
            <v>9.1199999999999992</v>
          </cell>
          <cell r="N11">
            <v>14.74</v>
          </cell>
          <cell r="O11" t="str">
            <v>----</v>
          </cell>
          <cell r="R11">
            <v>9.2799999999999994</v>
          </cell>
          <cell r="S11">
            <v>14.73</v>
          </cell>
          <cell r="T11" t="str">
            <v>----</v>
          </cell>
          <cell r="W11">
            <v>9.7899999999999991</v>
          </cell>
          <cell r="X11">
            <v>13.65</v>
          </cell>
          <cell r="Y11" t="str">
            <v>----</v>
          </cell>
          <cell r="AB11">
            <v>9.48</v>
          </cell>
          <cell r="AC11">
            <v>14.37</v>
          </cell>
          <cell r="AD11" t="str">
            <v>----</v>
          </cell>
          <cell r="AG11">
            <v>9.02</v>
          </cell>
          <cell r="AH11">
            <v>16.38</v>
          </cell>
          <cell r="AI11" t="str">
            <v>----</v>
          </cell>
          <cell r="AL11">
            <v>8.89</v>
          </cell>
          <cell r="AM11">
            <v>15.5</v>
          </cell>
          <cell r="AN11" t="str">
            <v>----</v>
          </cell>
          <cell r="AQ11">
            <v>9.39</v>
          </cell>
          <cell r="AR11">
            <v>15.02</v>
          </cell>
          <cell r="AS11" t="str">
            <v>----</v>
          </cell>
        </row>
        <row r="12">
          <cell r="C12">
            <v>9.24</v>
          </cell>
          <cell r="D12">
            <v>14.7</v>
          </cell>
          <cell r="E12" t="str">
            <v>----</v>
          </cell>
          <cell r="H12">
            <v>9.17</v>
          </cell>
          <cell r="I12">
            <v>14.69</v>
          </cell>
          <cell r="J12" t="str">
            <v>----</v>
          </cell>
          <cell r="M12">
            <v>9.0500000000000007</v>
          </cell>
          <cell r="N12">
            <v>14.72</v>
          </cell>
          <cell r="O12" t="str">
            <v>----</v>
          </cell>
          <cell r="R12">
            <v>9.41</v>
          </cell>
          <cell r="S12">
            <v>14.69</v>
          </cell>
          <cell r="T12" t="str">
            <v>----</v>
          </cell>
          <cell r="AB12">
            <v>9.4600000000000009</v>
          </cell>
          <cell r="AC12">
            <v>14.24</v>
          </cell>
          <cell r="AD12" t="str">
            <v>----</v>
          </cell>
          <cell r="AG12">
            <v>9.0399999999999991</v>
          </cell>
          <cell r="AH12">
            <v>16.350000000000001</v>
          </cell>
          <cell r="AI12" t="str">
            <v>----</v>
          </cell>
          <cell r="AL12">
            <v>9.1300000000000008</v>
          </cell>
          <cell r="AM12">
            <v>15.43</v>
          </cell>
          <cell r="AN12" t="str">
            <v>----</v>
          </cell>
        </row>
        <row r="13">
          <cell r="C13">
            <v>9.17</v>
          </cell>
          <cell r="D13">
            <v>14.68</v>
          </cell>
          <cell r="E13" t="str">
            <v>----</v>
          </cell>
          <cell r="H13">
            <v>9.24</v>
          </cell>
          <cell r="I13">
            <v>14.68</v>
          </cell>
          <cell r="J13" t="str">
            <v>----</v>
          </cell>
          <cell r="M13">
            <v>9.1</v>
          </cell>
          <cell r="N13">
            <v>14.72</v>
          </cell>
          <cell r="O13" t="str">
            <v>----</v>
          </cell>
          <cell r="R13">
            <v>9.27</v>
          </cell>
          <cell r="S13">
            <v>14.69</v>
          </cell>
          <cell r="T13" t="str">
            <v>----</v>
          </cell>
          <cell r="AB13">
            <v>9.4700000000000006</v>
          </cell>
          <cell r="AC13">
            <v>14.07</v>
          </cell>
          <cell r="AD13" t="str">
            <v>----</v>
          </cell>
          <cell r="AG13">
            <v>8.99</v>
          </cell>
          <cell r="AH13">
            <v>16.32</v>
          </cell>
          <cell r="AI13" t="str">
            <v>----</v>
          </cell>
          <cell r="AL13">
            <v>9.11</v>
          </cell>
          <cell r="AM13">
            <v>15.35</v>
          </cell>
          <cell r="AN13" t="str">
            <v>----</v>
          </cell>
        </row>
        <row r="14">
          <cell r="C14">
            <v>9.1300000000000008</v>
          </cell>
          <cell r="D14">
            <v>14.68</v>
          </cell>
          <cell r="E14" t="str">
            <v>----</v>
          </cell>
          <cell r="H14">
            <v>9.11</v>
          </cell>
          <cell r="I14">
            <v>14.67</v>
          </cell>
          <cell r="J14" t="str">
            <v>----</v>
          </cell>
          <cell r="M14">
            <v>9.09</v>
          </cell>
          <cell r="N14">
            <v>14.71</v>
          </cell>
          <cell r="O14" t="str">
            <v>----</v>
          </cell>
          <cell r="R14">
            <v>9.32</v>
          </cell>
          <cell r="S14">
            <v>14.69</v>
          </cell>
          <cell r="T14" t="str">
            <v>----</v>
          </cell>
          <cell r="AB14">
            <v>9.49</v>
          </cell>
          <cell r="AC14">
            <v>13.76</v>
          </cell>
          <cell r="AD14" t="str">
            <v>----</v>
          </cell>
          <cell r="AG14">
            <v>9</v>
          </cell>
          <cell r="AH14">
            <v>16.29</v>
          </cell>
          <cell r="AI14" t="str">
            <v>----</v>
          </cell>
          <cell r="AL14">
            <v>9.1</v>
          </cell>
          <cell r="AM14">
            <v>15.34</v>
          </cell>
          <cell r="AN14" t="str">
            <v>----</v>
          </cell>
        </row>
        <row r="15">
          <cell r="C15">
            <v>9.15</v>
          </cell>
          <cell r="D15">
            <v>14.68</v>
          </cell>
          <cell r="E15" t="str">
            <v>----</v>
          </cell>
          <cell r="H15">
            <v>9.11</v>
          </cell>
          <cell r="I15">
            <v>14.67</v>
          </cell>
          <cell r="J15" t="str">
            <v>----</v>
          </cell>
          <cell r="M15">
            <v>9.08</v>
          </cell>
          <cell r="N15">
            <v>14.7</v>
          </cell>
          <cell r="O15" t="str">
            <v>----</v>
          </cell>
          <cell r="R15">
            <v>9.3000000000000007</v>
          </cell>
          <cell r="S15">
            <v>14.62</v>
          </cell>
          <cell r="T15" t="str">
            <v>----</v>
          </cell>
          <cell r="AB15">
            <v>9.69</v>
          </cell>
          <cell r="AC15">
            <v>13.5</v>
          </cell>
          <cell r="AD15">
            <v>0.2</v>
          </cell>
          <cell r="AG15">
            <v>8.92</v>
          </cell>
          <cell r="AH15">
            <v>16.260000000000002</v>
          </cell>
          <cell r="AI15" t="str">
            <v>----</v>
          </cell>
          <cell r="AL15">
            <v>9.2799999999999994</v>
          </cell>
          <cell r="AM15">
            <v>15.33</v>
          </cell>
          <cell r="AN15">
            <v>0.23</v>
          </cell>
        </row>
        <row r="16">
          <cell r="C16">
            <v>9.16</v>
          </cell>
          <cell r="D16">
            <v>14.67</v>
          </cell>
          <cell r="E16" t="str">
            <v>----</v>
          </cell>
          <cell r="H16">
            <v>9.0500000000000007</v>
          </cell>
          <cell r="I16">
            <v>14.66</v>
          </cell>
          <cell r="J16" t="str">
            <v>----</v>
          </cell>
          <cell r="M16">
            <v>9.07</v>
          </cell>
          <cell r="N16">
            <v>14.68</v>
          </cell>
          <cell r="O16" t="str">
            <v>----</v>
          </cell>
          <cell r="R16">
            <v>9.34</v>
          </cell>
          <cell r="S16">
            <v>14.36</v>
          </cell>
          <cell r="T16" t="str">
            <v>----</v>
          </cell>
          <cell r="AB16">
            <v>10.029999999999999</v>
          </cell>
          <cell r="AC16">
            <v>12.89</v>
          </cell>
          <cell r="AD16" t="str">
            <v>----</v>
          </cell>
          <cell r="AG16">
            <v>9</v>
          </cell>
          <cell r="AH16">
            <v>15.94</v>
          </cell>
          <cell r="AI16" t="str">
            <v>----</v>
          </cell>
          <cell r="AL16">
            <v>9.77</v>
          </cell>
          <cell r="AM16">
            <v>13.83</v>
          </cell>
          <cell r="AN16" t="str">
            <v>----</v>
          </cell>
        </row>
        <row r="17">
          <cell r="C17">
            <v>9.09</v>
          </cell>
          <cell r="D17">
            <v>14.67</v>
          </cell>
          <cell r="E17" t="str">
            <v>----</v>
          </cell>
          <cell r="H17">
            <v>9.17</v>
          </cell>
          <cell r="I17">
            <v>14.66</v>
          </cell>
          <cell r="J17" t="str">
            <v>----</v>
          </cell>
          <cell r="M17">
            <v>9.09</v>
          </cell>
          <cell r="N17">
            <v>14.68</v>
          </cell>
          <cell r="O17" t="str">
            <v>----</v>
          </cell>
          <cell r="R17">
            <v>9.34</v>
          </cell>
          <cell r="S17">
            <v>13.87</v>
          </cell>
          <cell r="T17">
            <v>0.38</v>
          </cell>
          <cell r="AG17">
            <v>9.17</v>
          </cell>
          <cell r="AH17">
            <v>15.15</v>
          </cell>
          <cell r="AI17" t="str">
            <v>----</v>
          </cell>
        </row>
        <row r="18">
          <cell r="C18">
            <v>9.1300000000000008</v>
          </cell>
          <cell r="D18">
            <v>14.67</v>
          </cell>
          <cell r="E18" t="str">
            <v>----</v>
          </cell>
          <cell r="H18">
            <v>9.16</v>
          </cell>
          <cell r="I18">
            <v>14.66</v>
          </cell>
          <cell r="J18" t="str">
            <v>----</v>
          </cell>
          <cell r="M18">
            <v>9.11</v>
          </cell>
          <cell r="N18">
            <v>14.68</v>
          </cell>
          <cell r="O18" t="str">
            <v>----</v>
          </cell>
          <cell r="R18">
            <v>10.01</v>
          </cell>
          <cell r="S18">
            <v>12.65</v>
          </cell>
          <cell r="T18" t="str">
            <v>----</v>
          </cell>
          <cell r="AG18">
            <v>9.23</v>
          </cell>
          <cell r="AH18">
            <v>14.89</v>
          </cell>
          <cell r="AI18" t="str">
            <v>----</v>
          </cell>
        </row>
        <row r="19">
          <cell r="C19">
            <v>9.16</v>
          </cell>
          <cell r="D19">
            <v>14.67</v>
          </cell>
          <cell r="E19" t="str">
            <v>----</v>
          </cell>
          <cell r="H19">
            <v>9.15</v>
          </cell>
          <cell r="I19">
            <v>14.66</v>
          </cell>
          <cell r="J19" t="str">
            <v>----</v>
          </cell>
          <cell r="M19">
            <v>9.1199999999999992</v>
          </cell>
          <cell r="N19">
            <v>14.68</v>
          </cell>
          <cell r="O19" t="str">
            <v>----</v>
          </cell>
          <cell r="AG19">
            <v>9.33</v>
          </cell>
          <cell r="AH19">
            <v>14.45</v>
          </cell>
          <cell r="AI19" t="str">
            <v>----</v>
          </cell>
        </row>
        <row r="20">
          <cell r="C20">
            <v>9.1300000000000008</v>
          </cell>
          <cell r="D20">
            <v>14.67</v>
          </cell>
          <cell r="E20" t="str">
            <v>----</v>
          </cell>
          <cell r="H20">
            <v>9.1</v>
          </cell>
          <cell r="I20">
            <v>14.66</v>
          </cell>
          <cell r="J20">
            <v>0.18</v>
          </cell>
          <cell r="M20">
            <v>9.07</v>
          </cell>
          <cell r="N20">
            <v>14.68</v>
          </cell>
          <cell r="O20" t="str">
            <v>----</v>
          </cell>
          <cell r="AG20">
            <v>9.5299999999999994</v>
          </cell>
          <cell r="AH20">
            <v>13.96</v>
          </cell>
          <cell r="AI20" t="str">
            <v>----</v>
          </cell>
        </row>
        <row r="21">
          <cell r="C21">
            <v>9.1</v>
          </cell>
          <cell r="D21">
            <v>14.68</v>
          </cell>
          <cell r="E21">
            <v>0.16</v>
          </cell>
          <cell r="H21">
            <v>9.18</v>
          </cell>
          <cell r="I21">
            <v>14.66</v>
          </cell>
          <cell r="J21" t="str">
            <v>----</v>
          </cell>
          <cell r="M21">
            <v>9.09</v>
          </cell>
          <cell r="N21">
            <v>14.67</v>
          </cell>
          <cell r="O21" t="str">
            <v>----</v>
          </cell>
          <cell r="AG21">
            <v>9.7799999999999994</v>
          </cell>
          <cell r="AH21">
            <v>11.71</v>
          </cell>
          <cell r="AI21" t="str">
            <v>----</v>
          </cell>
        </row>
        <row r="22">
          <cell r="C22">
            <v>9.18</v>
          </cell>
          <cell r="D22">
            <v>14.67</v>
          </cell>
          <cell r="E22" t="str">
            <v>----</v>
          </cell>
          <cell r="M22">
            <v>9.07</v>
          </cell>
          <cell r="N22">
            <v>14.67</v>
          </cell>
          <cell r="O22" t="str">
            <v>----</v>
          </cell>
          <cell r="AG22">
            <v>10.26</v>
          </cell>
          <cell r="AH22">
            <v>9.74</v>
          </cell>
          <cell r="AI22" t="str">
            <v>----</v>
          </cell>
        </row>
        <row r="23">
          <cell r="M23">
            <v>9.0399999999999991</v>
          </cell>
          <cell r="N23">
            <v>14.67</v>
          </cell>
          <cell r="O23" t="str">
            <v>----</v>
          </cell>
          <cell r="AG23">
            <v>10.25</v>
          </cell>
          <cell r="AH23">
            <v>9.4700000000000006</v>
          </cell>
          <cell r="AI23">
            <v>0.09</v>
          </cell>
        </row>
        <row r="24">
          <cell r="M24">
            <v>9.09</v>
          </cell>
          <cell r="N24">
            <v>14.65</v>
          </cell>
          <cell r="O24" t="str">
            <v>----</v>
          </cell>
          <cell r="AG24">
            <v>10.28</v>
          </cell>
          <cell r="AH24">
            <v>9.34</v>
          </cell>
          <cell r="AI24" t="str">
            <v>----</v>
          </cell>
        </row>
        <row r="25">
          <cell r="M25">
            <v>9.1199999999999992</v>
          </cell>
          <cell r="N25">
            <v>14.65</v>
          </cell>
          <cell r="O25">
            <v>0.21</v>
          </cell>
        </row>
        <row r="26">
          <cell r="M26">
            <v>9.0399999999999991</v>
          </cell>
          <cell r="N26">
            <v>14.65</v>
          </cell>
          <cell r="O26" t="str">
            <v>----</v>
          </cell>
        </row>
      </sheetData>
      <sheetData sheetId="8">
        <row r="5">
          <cell r="C5">
            <v>9.19</v>
          </cell>
          <cell r="D5">
            <v>16.64</v>
          </cell>
          <cell r="E5" t="str">
            <v>----</v>
          </cell>
          <cell r="H5">
            <v>8.83</v>
          </cell>
          <cell r="I5">
            <v>16.68</v>
          </cell>
          <cell r="J5" t="str">
            <v>----</v>
          </cell>
          <cell r="M5">
            <v>8.67</v>
          </cell>
          <cell r="N5">
            <v>16.72</v>
          </cell>
          <cell r="O5" t="str">
            <v>----</v>
          </cell>
          <cell r="R5">
            <v>9.15</v>
          </cell>
          <cell r="S5">
            <v>16.670000000000002</v>
          </cell>
          <cell r="T5" t="str">
            <v>----</v>
          </cell>
          <cell r="W5">
            <v>9.2100000000000009</v>
          </cell>
          <cell r="X5">
            <v>16.32</v>
          </cell>
          <cell r="Y5" t="str">
            <v>----</v>
          </cell>
          <cell r="AB5">
            <v>9.32</v>
          </cell>
          <cell r="AC5">
            <v>16.440000000000001</v>
          </cell>
          <cell r="AD5" t="str">
            <v>----</v>
          </cell>
          <cell r="AG5">
            <v>9.27</v>
          </cell>
          <cell r="AH5">
            <v>16.68</v>
          </cell>
          <cell r="AI5" t="str">
            <v>----</v>
          </cell>
          <cell r="AL5">
            <v>9.11</v>
          </cell>
          <cell r="AM5">
            <v>16.350000000000001</v>
          </cell>
          <cell r="AN5" t="str">
            <v>----</v>
          </cell>
          <cell r="AQ5">
            <v>9.25</v>
          </cell>
          <cell r="AR5">
            <v>16.41</v>
          </cell>
          <cell r="AS5" t="str">
            <v>----</v>
          </cell>
        </row>
        <row r="6">
          <cell r="C6">
            <v>9.02</v>
          </cell>
          <cell r="D6">
            <v>16.59</v>
          </cell>
          <cell r="E6">
            <v>0.27</v>
          </cell>
          <cell r="H6">
            <v>8.7899999999999991</v>
          </cell>
          <cell r="I6">
            <v>16.59</v>
          </cell>
          <cell r="J6">
            <v>0.27</v>
          </cell>
          <cell r="M6">
            <v>8.7200000000000006</v>
          </cell>
          <cell r="N6">
            <v>16.7</v>
          </cell>
          <cell r="O6">
            <v>0.2</v>
          </cell>
          <cell r="R6">
            <v>9.1</v>
          </cell>
          <cell r="S6">
            <v>16.649999999999999</v>
          </cell>
          <cell r="T6">
            <v>0.23</v>
          </cell>
          <cell r="W6">
            <v>9.09</v>
          </cell>
          <cell r="X6">
            <v>16.32</v>
          </cell>
          <cell r="Y6">
            <v>0.28999999999999998</v>
          </cell>
          <cell r="AB6">
            <v>9.19</v>
          </cell>
          <cell r="AC6">
            <v>16.45</v>
          </cell>
          <cell r="AD6">
            <v>0.26</v>
          </cell>
          <cell r="AG6">
            <v>9.26</v>
          </cell>
          <cell r="AH6">
            <v>16.68</v>
          </cell>
          <cell r="AI6">
            <v>0.22</v>
          </cell>
          <cell r="AL6">
            <v>8.9499999999999993</v>
          </cell>
          <cell r="AM6">
            <v>16.36</v>
          </cell>
          <cell r="AN6">
            <v>0.27</v>
          </cell>
          <cell r="AQ6">
            <v>9.0299999999999994</v>
          </cell>
          <cell r="AR6">
            <v>16.41</v>
          </cell>
          <cell r="AS6">
            <v>0.34</v>
          </cell>
        </row>
        <row r="7">
          <cell r="C7">
            <v>8.94</v>
          </cell>
          <cell r="D7">
            <v>16.55</v>
          </cell>
          <cell r="E7" t="str">
            <v>----</v>
          </cell>
          <cell r="H7">
            <v>8.7100000000000009</v>
          </cell>
          <cell r="I7">
            <v>16.5</v>
          </cell>
          <cell r="J7" t="str">
            <v>----</v>
          </cell>
          <cell r="M7">
            <v>8.69</v>
          </cell>
          <cell r="N7">
            <v>16.63</v>
          </cell>
          <cell r="O7" t="str">
            <v>----</v>
          </cell>
          <cell r="R7">
            <v>9.09</v>
          </cell>
          <cell r="S7">
            <v>16.64</v>
          </cell>
          <cell r="T7" t="str">
            <v>----</v>
          </cell>
          <cell r="W7">
            <v>9.0299999999999994</v>
          </cell>
          <cell r="X7">
            <v>16.329999999999998</v>
          </cell>
          <cell r="Y7" t="str">
            <v>----</v>
          </cell>
          <cell r="AB7">
            <v>9.1199999999999992</v>
          </cell>
          <cell r="AC7">
            <v>16.43</v>
          </cell>
          <cell r="AD7" t="str">
            <v>----</v>
          </cell>
          <cell r="AG7">
            <v>9.1300000000000008</v>
          </cell>
          <cell r="AH7">
            <v>16.68</v>
          </cell>
          <cell r="AI7" t="str">
            <v>----</v>
          </cell>
          <cell r="AL7">
            <v>8.92</v>
          </cell>
          <cell r="AM7">
            <v>16.36</v>
          </cell>
          <cell r="AN7" t="str">
            <v>----</v>
          </cell>
          <cell r="AQ7">
            <v>9.02</v>
          </cell>
          <cell r="AR7">
            <v>16.41</v>
          </cell>
          <cell r="AS7" t="str">
            <v>----</v>
          </cell>
        </row>
        <row r="8">
          <cell r="C8">
            <v>8.83</v>
          </cell>
          <cell r="D8">
            <v>16.53</v>
          </cell>
          <cell r="E8" t="str">
            <v>----</v>
          </cell>
          <cell r="H8">
            <v>8.65</v>
          </cell>
          <cell r="I8">
            <v>16.47</v>
          </cell>
          <cell r="J8" t="str">
            <v>----</v>
          </cell>
          <cell r="M8">
            <v>8.66</v>
          </cell>
          <cell r="N8">
            <v>16.53</v>
          </cell>
          <cell r="O8" t="str">
            <v>----</v>
          </cell>
          <cell r="R8">
            <v>9.0500000000000007</v>
          </cell>
          <cell r="S8">
            <v>16.63</v>
          </cell>
          <cell r="T8" t="str">
            <v>----</v>
          </cell>
          <cell r="W8">
            <v>9.02</v>
          </cell>
          <cell r="X8">
            <v>16.32</v>
          </cell>
          <cell r="Y8" t="str">
            <v>----</v>
          </cell>
          <cell r="AB8">
            <v>8.99</v>
          </cell>
          <cell r="AC8">
            <v>16.43</v>
          </cell>
          <cell r="AD8" t="str">
            <v>----</v>
          </cell>
          <cell r="AG8">
            <v>9.11</v>
          </cell>
          <cell r="AH8">
            <v>16.68</v>
          </cell>
          <cell r="AI8" t="str">
            <v>----</v>
          </cell>
          <cell r="AL8">
            <v>8.9</v>
          </cell>
          <cell r="AM8">
            <v>16.36</v>
          </cell>
          <cell r="AN8" t="str">
            <v>----</v>
          </cell>
          <cell r="AQ8">
            <v>8.99</v>
          </cell>
          <cell r="AR8">
            <v>16.420000000000002</v>
          </cell>
          <cell r="AS8" t="str">
            <v>----</v>
          </cell>
        </row>
        <row r="9">
          <cell r="C9">
            <v>8.81</v>
          </cell>
          <cell r="D9">
            <v>16.510000000000002</v>
          </cell>
          <cell r="E9" t="str">
            <v>----</v>
          </cell>
          <cell r="H9">
            <v>8.6199999999999992</v>
          </cell>
          <cell r="I9">
            <v>16.440000000000001</v>
          </cell>
          <cell r="J9" t="str">
            <v>----</v>
          </cell>
          <cell r="M9">
            <v>8.65</v>
          </cell>
          <cell r="N9">
            <v>16.489999999999998</v>
          </cell>
          <cell r="O9" t="str">
            <v>----</v>
          </cell>
          <cell r="R9">
            <v>8.9700000000000006</v>
          </cell>
          <cell r="S9">
            <v>16.62</v>
          </cell>
          <cell r="T9" t="str">
            <v>----</v>
          </cell>
          <cell r="W9">
            <v>8.98</v>
          </cell>
          <cell r="X9">
            <v>16.27</v>
          </cell>
          <cell r="Y9">
            <v>0.24</v>
          </cell>
          <cell r="AB9">
            <v>9.01</v>
          </cell>
          <cell r="AC9">
            <v>16.399999999999999</v>
          </cell>
          <cell r="AD9" t="str">
            <v>----</v>
          </cell>
          <cell r="AG9">
            <v>9.02</v>
          </cell>
          <cell r="AH9">
            <v>16.68</v>
          </cell>
          <cell r="AI9" t="str">
            <v>----</v>
          </cell>
          <cell r="AL9">
            <v>8.9</v>
          </cell>
          <cell r="AM9">
            <v>16.34</v>
          </cell>
          <cell r="AN9" t="str">
            <v>----</v>
          </cell>
          <cell r="AQ9">
            <v>8.98</v>
          </cell>
          <cell r="AR9">
            <v>16.41</v>
          </cell>
          <cell r="AS9" t="str">
            <v>----</v>
          </cell>
        </row>
        <row r="10">
          <cell r="C10">
            <v>8.82</v>
          </cell>
          <cell r="D10">
            <v>16.48</v>
          </cell>
          <cell r="E10" t="str">
            <v>----</v>
          </cell>
          <cell r="H10">
            <v>8.64</v>
          </cell>
          <cell r="I10">
            <v>16.440000000000001</v>
          </cell>
          <cell r="J10" t="str">
            <v>----</v>
          </cell>
          <cell r="M10">
            <v>8.61</v>
          </cell>
          <cell r="N10">
            <v>16.48</v>
          </cell>
          <cell r="O10" t="str">
            <v>----</v>
          </cell>
          <cell r="R10">
            <v>9.01</v>
          </cell>
          <cell r="S10">
            <v>16.600000000000001</v>
          </cell>
          <cell r="T10" t="str">
            <v>----</v>
          </cell>
          <cell r="W10">
            <v>9</v>
          </cell>
          <cell r="X10">
            <v>16.260000000000002</v>
          </cell>
          <cell r="Y10" t="str">
            <v>----</v>
          </cell>
          <cell r="AB10">
            <v>9.02</v>
          </cell>
          <cell r="AC10">
            <v>16.39</v>
          </cell>
          <cell r="AD10" t="str">
            <v>----</v>
          </cell>
          <cell r="AG10">
            <v>9.0299999999999994</v>
          </cell>
          <cell r="AH10">
            <v>16.68</v>
          </cell>
          <cell r="AI10" t="str">
            <v>----</v>
          </cell>
          <cell r="AL10">
            <v>8.8800000000000008</v>
          </cell>
          <cell r="AM10">
            <v>16.32</v>
          </cell>
          <cell r="AN10" t="str">
            <v>----</v>
          </cell>
          <cell r="AQ10">
            <v>8.94</v>
          </cell>
          <cell r="AR10">
            <v>16.41</v>
          </cell>
          <cell r="AS10">
            <v>0.3</v>
          </cell>
        </row>
        <row r="11">
          <cell r="C11">
            <v>8.7100000000000009</v>
          </cell>
          <cell r="D11">
            <v>16.420000000000002</v>
          </cell>
          <cell r="E11" t="str">
            <v>----</v>
          </cell>
          <cell r="H11">
            <v>8.66</v>
          </cell>
          <cell r="I11">
            <v>16.43</v>
          </cell>
          <cell r="J11" t="str">
            <v>----</v>
          </cell>
          <cell r="M11">
            <v>8.61</v>
          </cell>
          <cell r="N11">
            <v>16.45</v>
          </cell>
          <cell r="O11" t="str">
            <v>----</v>
          </cell>
          <cell r="R11">
            <v>8.99</v>
          </cell>
          <cell r="S11">
            <v>16.59</v>
          </cell>
          <cell r="T11" t="str">
            <v>----</v>
          </cell>
          <cell r="AB11">
            <v>8.9499999999999993</v>
          </cell>
          <cell r="AC11">
            <v>16.37</v>
          </cell>
          <cell r="AD11" t="str">
            <v>----</v>
          </cell>
          <cell r="AG11">
            <v>8.98</v>
          </cell>
          <cell r="AH11">
            <v>16.670000000000002</v>
          </cell>
          <cell r="AI11" t="str">
            <v>----</v>
          </cell>
          <cell r="AL11">
            <v>8.8800000000000008</v>
          </cell>
          <cell r="AM11">
            <v>16.309999999999999</v>
          </cell>
          <cell r="AN11" t="str">
            <v>----</v>
          </cell>
          <cell r="AQ11">
            <v>8.93</v>
          </cell>
          <cell r="AR11">
            <v>16.41</v>
          </cell>
          <cell r="AS11" t="str">
            <v>----</v>
          </cell>
        </row>
        <row r="12">
          <cell r="C12">
            <v>8.75</v>
          </cell>
          <cell r="D12">
            <v>16.399999999999999</v>
          </cell>
          <cell r="E12" t="str">
            <v>----</v>
          </cell>
          <cell r="H12">
            <v>8.66</v>
          </cell>
          <cell r="I12">
            <v>16.420000000000002</v>
          </cell>
          <cell r="J12" t="str">
            <v>----</v>
          </cell>
          <cell r="M12">
            <v>8.6</v>
          </cell>
          <cell r="N12">
            <v>16.43</v>
          </cell>
          <cell r="O12" t="str">
            <v>----</v>
          </cell>
          <cell r="R12">
            <v>8.98</v>
          </cell>
          <cell r="S12">
            <v>16.559999999999999</v>
          </cell>
          <cell r="T12" t="str">
            <v>----</v>
          </cell>
          <cell r="AB12">
            <v>8.98</v>
          </cell>
          <cell r="AC12">
            <v>16.37</v>
          </cell>
          <cell r="AD12" t="str">
            <v>----</v>
          </cell>
          <cell r="AG12">
            <v>8.98</v>
          </cell>
          <cell r="AH12">
            <v>16.670000000000002</v>
          </cell>
          <cell r="AI12" t="str">
            <v>----</v>
          </cell>
          <cell r="AL12">
            <v>8.82</v>
          </cell>
          <cell r="AM12">
            <v>16.309999999999999</v>
          </cell>
          <cell r="AN12" t="str">
            <v>----</v>
          </cell>
        </row>
        <row r="13">
          <cell r="C13">
            <v>8.74</v>
          </cell>
          <cell r="D13">
            <v>16.38</v>
          </cell>
          <cell r="E13" t="str">
            <v>----</v>
          </cell>
          <cell r="H13">
            <v>8.64</v>
          </cell>
          <cell r="I13">
            <v>16.41</v>
          </cell>
          <cell r="J13" t="str">
            <v>----</v>
          </cell>
          <cell r="M13">
            <v>8.64</v>
          </cell>
          <cell r="N13">
            <v>16.420000000000002</v>
          </cell>
          <cell r="O13" t="str">
            <v>----</v>
          </cell>
          <cell r="R13">
            <v>8.98</v>
          </cell>
          <cell r="S13">
            <v>16.559999999999999</v>
          </cell>
          <cell r="T13" t="str">
            <v>----</v>
          </cell>
          <cell r="AB13">
            <v>8.9600000000000009</v>
          </cell>
          <cell r="AC13">
            <v>16.34</v>
          </cell>
          <cell r="AD13" t="str">
            <v>----</v>
          </cell>
          <cell r="AG13">
            <v>9.01</v>
          </cell>
          <cell r="AH13">
            <v>16.66</v>
          </cell>
          <cell r="AI13" t="str">
            <v>----</v>
          </cell>
          <cell r="AL13">
            <v>8.86</v>
          </cell>
          <cell r="AM13">
            <v>16.3</v>
          </cell>
          <cell r="AN13" t="str">
            <v>----</v>
          </cell>
        </row>
        <row r="14">
          <cell r="C14">
            <v>8.69</v>
          </cell>
          <cell r="D14">
            <v>16.37</v>
          </cell>
          <cell r="E14" t="str">
            <v>----</v>
          </cell>
          <cell r="H14">
            <v>8.61</v>
          </cell>
          <cell r="I14">
            <v>16.38</v>
          </cell>
          <cell r="J14" t="str">
            <v>----</v>
          </cell>
          <cell r="M14">
            <v>8.57</v>
          </cell>
          <cell r="N14">
            <v>16.420000000000002</v>
          </cell>
          <cell r="O14" t="str">
            <v>----</v>
          </cell>
          <cell r="R14">
            <v>8.98</v>
          </cell>
          <cell r="S14">
            <v>16.559999999999999</v>
          </cell>
          <cell r="T14" t="str">
            <v>----</v>
          </cell>
          <cell r="AB14">
            <v>8.93</v>
          </cell>
          <cell r="AC14">
            <v>16.329999999999998</v>
          </cell>
          <cell r="AD14" t="str">
            <v>----</v>
          </cell>
          <cell r="AG14">
            <v>8.9700000000000006</v>
          </cell>
          <cell r="AH14">
            <v>16.66</v>
          </cell>
          <cell r="AI14" t="str">
            <v>----</v>
          </cell>
          <cell r="AL14">
            <v>8.85</v>
          </cell>
          <cell r="AM14">
            <v>16.309999999999999</v>
          </cell>
          <cell r="AN14" t="str">
            <v>----</v>
          </cell>
        </row>
        <row r="15">
          <cell r="C15">
            <v>8.68</v>
          </cell>
          <cell r="D15">
            <v>16.36</v>
          </cell>
          <cell r="E15" t="str">
            <v>----</v>
          </cell>
          <cell r="H15">
            <v>8.61</v>
          </cell>
          <cell r="I15">
            <v>16.38</v>
          </cell>
          <cell r="J15" t="str">
            <v>----</v>
          </cell>
          <cell r="M15">
            <v>8.57</v>
          </cell>
          <cell r="N15">
            <v>16.420000000000002</v>
          </cell>
          <cell r="O15" t="str">
            <v>----</v>
          </cell>
          <cell r="R15">
            <v>9.01</v>
          </cell>
          <cell r="S15">
            <v>16.559999999999999</v>
          </cell>
          <cell r="T15" t="str">
            <v>----</v>
          </cell>
          <cell r="AB15">
            <v>8.8800000000000008</v>
          </cell>
          <cell r="AC15">
            <v>16.32</v>
          </cell>
          <cell r="AD15">
            <v>0.23</v>
          </cell>
          <cell r="AG15">
            <v>8.93</v>
          </cell>
          <cell r="AH15">
            <v>16.66</v>
          </cell>
          <cell r="AI15" t="str">
            <v>----</v>
          </cell>
          <cell r="AL15">
            <v>8.83</v>
          </cell>
          <cell r="AM15">
            <v>16.3</v>
          </cell>
          <cell r="AN15">
            <v>0.28000000000000003</v>
          </cell>
        </row>
        <row r="16">
          <cell r="C16">
            <v>8.65</v>
          </cell>
          <cell r="D16">
            <v>16.350000000000001</v>
          </cell>
          <cell r="E16" t="str">
            <v>----</v>
          </cell>
          <cell r="H16">
            <v>8.56</v>
          </cell>
          <cell r="I16">
            <v>16.38</v>
          </cell>
          <cell r="J16" t="str">
            <v>----</v>
          </cell>
          <cell r="M16">
            <v>8.6</v>
          </cell>
          <cell r="N16">
            <v>16.41</v>
          </cell>
          <cell r="O16" t="str">
            <v>----</v>
          </cell>
          <cell r="R16">
            <v>9</v>
          </cell>
          <cell r="S16">
            <v>16.55</v>
          </cell>
          <cell r="T16" t="str">
            <v>----</v>
          </cell>
          <cell r="AB16">
            <v>8.92</v>
          </cell>
          <cell r="AC16">
            <v>16.32</v>
          </cell>
          <cell r="AD16" t="str">
            <v>----</v>
          </cell>
          <cell r="AG16">
            <v>8.91</v>
          </cell>
          <cell r="AH16">
            <v>16.66</v>
          </cell>
          <cell r="AI16" t="str">
            <v>----</v>
          </cell>
          <cell r="AL16">
            <v>8.82</v>
          </cell>
          <cell r="AM16">
            <v>16.3</v>
          </cell>
          <cell r="AN16" t="str">
            <v>----</v>
          </cell>
        </row>
        <row r="17">
          <cell r="C17">
            <v>8.58</v>
          </cell>
          <cell r="D17">
            <v>16.350000000000001</v>
          </cell>
          <cell r="E17" t="str">
            <v>----</v>
          </cell>
          <cell r="H17">
            <v>8.5299999999999994</v>
          </cell>
          <cell r="I17">
            <v>16.37</v>
          </cell>
          <cell r="J17" t="str">
            <v>----</v>
          </cell>
          <cell r="M17">
            <v>8.5500000000000007</v>
          </cell>
          <cell r="N17">
            <v>16.41</v>
          </cell>
          <cell r="O17" t="str">
            <v>----</v>
          </cell>
          <cell r="R17">
            <v>8.99</v>
          </cell>
          <cell r="S17">
            <v>16.55</v>
          </cell>
          <cell r="T17" t="str">
            <v>----</v>
          </cell>
          <cell r="AG17">
            <v>8.9499999999999993</v>
          </cell>
          <cell r="AH17">
            <v>16.649999999999999</v>
          </cell>
          <cell r="AI17" t="str">
            <v>----</v>
          </cell>
        </row>
        <row r="18">
          <cell r="C18">
            <v>8.57</v>
          </cell>
          <cell r="D18">
            <v>16.350000000000001</v>
          </cell>
          <cell r="E18" t="str">
            <v>----</v>
          </cell>
          <cell r="H18">
            <v>8.5299999999999994</v>
          </cell>
          <cell r="I18">
            <v>16.36</v>
          </cell>
          <cell r="J18" t="str">
            <v>----</v>
          </cell>
          <cell r="M18">
            <v>8.5</v>
          </cell>
          <cell r="N18">
            <v>16.41</v>
          </cell>
          <cell r="O18" t="str">
            <v>----</v>
          </cell>
          <cell r="R18">
            <v>8.99</v>
          </cell>
          <cell r="S18">
            <v>16.54</v>
          </cell>
          <cell r="T18">
            <v>0.16</v>
          </cell>
          <cell r="AG18">
            <v>8.92</v>
          </cell>
          <cell r="AH18">
            <v>16.649999999999999</v>
          </cell>
          <cell r="AI18" t="str">
            <v>----</v>
          </cell>
        </row>
        <row r="19">
          <cell r="C19">
            <v>8.61</v>
          </cell>
          <cell r="D19">
            <v>16.350000000000001</v>
          </cell>
          <cell r="E19" t="str">
            <v>----</v>
          </cell>
          <cell r="H19">
            <v>8.5299999999999994</v>
          </cell>
          <cell r="I19">
            <v>16.36</v>
          </cell>
          <cell r="J19" t="str">
            <v>----</v>
          </cell>
          <cell r="M19">
            <v>8.57</v>
          </cell>
          <cell r="N19">
            <v>16.41</v>
          </cell>
          <cell r="O19" t="str">
            <v>----</v>
          </cell>
          <cell r="R19">
            <v>8.99</v>
          </cell>
          <cell r="S19">
            <v>16.52</v>
          </cell>
          <cell r="T19" t="str">
            <v>----</v>
          </cell>
          <cell r="AG19">
            <v>8.94</v>
          </cell>
          <cell r="AH19">
            <v>16.649999999999999</v>
          </cell>
          <cell r="AI19" t="str">
            <v>----</v>
          </cell>
        </row>
        <row r="20">
          <cell r="C20">
            <v>8.56</v>
          </cell>
          <cell r="D20">
            <v>16.350000000000001</v>
          </cell>
          <cell r="E20" t="str">
            <v>----</v>
          </cell>
          <cell r="H20">
            <v>8.56</v>
          </cell>
          <cell r="I20">
            <v>16.36</v>
          </cell>
          <cell r="J20" t="str">
            <v>----</v>
          </cell>
          <cell r="M20">
            <v>8.59</v>
          </cell>
          <cell r="N20">
            <v>16.41</v>
          </cell>
          <cell r="O20" t="str">
            <v>----</v>
          </cell>
          <cell r="AG20">
            <v>8.94</v>
          </cell>
          <cell r="AH20">
            <v>16.64</v>
          </cell>
          <cell r="AI20" t="str">
            <v>----</v>
          </cell>
        </row>
        <row r="21">
          <cell r="C21">
            <v>8.5500000000000007</v>
          </cell>
          <cell r="D21">
            <v>16.34</v>
          </cell>
          <cell r="E21" t="str">
            <v>----</v>
          </cell>
          <cell r="H21">
            <v>8.5500000000000007</v>
          </cell>
          <cell r="I21">
            <v>16.36</v>
          </cell>
          <cell r="J21" t="str">
            <v>----</v>
          </cell>
          <cell r="M21">
            <v>8.58</v>
          </cell>
          <cell r="N21">
            <v>16.41</v>
          </cell>
          <cell r="O21" t="str">
            <v>----</v>
          </cell>
          <cell r="AG21">
            <v>8.93</v>
          </cell>
          <cell r="AH21">
            <v>16.64</v>
          </cell>
          <cell r="AI21" t="str">
            <v>----</v>
          </cell>
        </row>
        <row r="22">
          <cell r="C22">
            <v>8.51</v>
          </cell>
          <cell r="D22">
            <v>16.350000000000001</v>
          </cell>
          <cell r="E22" t="str">
            <v>----</v>
          </cell>
          <cell r="H22">
            <v>8.51</v>
          </cell>
          <cell r="I22">
            <v>16.350000000000001</v>
          </cell>
          <cell r="J22">
            <v>0.2</v>
          </cell>
          <cell r="M22">
            <v>8.5299999999999994</v>
          </cell>
          <cell r="N22">
            <v>16.41</v>
          </cell>
          <cell r="O22" t="str">
            <v>----</v>
          </cell>
          <cell r="AG22">
            <v>8.91</v>
          </cell>
          <cell r="AH22">
            <v>16.63</v>
          </cell>
          <cell r="AI22" t="str">
            <v>----</v>
          </cell>
        </row>
        <row r="23">
          <cell r="C23">
            <v>8.59</v>
          </cell>
          <cell r="D23">
            <v>16.34</v>
          </cell>
          <cell r="E23">
            <v>0.91</v>
          </cell>
          <cell r="H23">
            <v>8.51</v>
          </cell>
          <cell r="I23">
            <v>16.350000000000001</v>
          </cell>
          <cell r="J23" t="str">
            <v>----</v>
          </cell>
          <cell r="M23">
            <v>8.5500000000000007</v>
          </cell>
          <cell r="N23">
            <v>16.41</v>
          </cell>
          <cell r="O23" t="str">
            <v>----</v>
          </cell>
          <cell r="AG23">
            <v>8.8800000000000008</v>
          </cell>
          <cell r="AH23">
            <v>16.62</v>
          </cell>
          <cell r="AI23">
            <v>0.23</v>
          </cell>
        </row>
        <row r="24">
          <cell r="C24">
            <v>8.6300000000000008</v>
          </cell>
          <cell r="D24">
            <v>16.350000000000001</v>
          </cell>
          <cell r="E24" t="str">
            <v>----</v>
          </cell>
          <cell r="M24">
            <v>8.5299999999999994</v>
          </cell>
          <cell r="N24">
            <v>16.41</v>
          </cell>
          <cell r="O24" t="str">
            <v>----</v>
          </cell>
          <cell r="AG24">
            <v>8.7899999999999991</v>
          </cell>
          <cell r="AH24">
            <v>16.62</v>
          </cell>
          <cell r="AI24" t="str">
            <v>----</v>
          </cell>
        </row>
        <row r="25">
          <cell r="M25">
            <v>8.51</v>
          </cell>
          <cell r="N25">
            <v>16.41</v>
          </cell>
          <cell r="O25" t="str">
            <v>----</v>
          </cell>
        </row>
        <row r="26">
          <cell r="M26">
            <v>8.52</v>
          </cell>
          <cell r="N26">
            <v>16.41</v>
          </cell>
          <cell r="O26" t="str">
            <v>----</v>
          </cell>
        </row>
        <row r="27">
          <cell r="M27">
            <v>8.5</v>
          </cell>
          <cell r="N27">
            <v>16.41</v>
          </cell>
          <cell r="O27">
            <v>0.23</v>
          </cell>
        </row>
        <row r="28">
          <cell r="M28">
            <v>8.49</v>
          </cell>
          <cell r="N28">
            <v>16.41</v>
          </cell>
          <cell r="O28" t="str">
            <v>----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zoomScaleNormal="100" workbookViewId="0"/>
  </sheetViews>
  <sheetFormatPr defaultRowHeight="15"/>
  <cols>
    <col min="1" max="1" width="26.7109375" style="2" customWidth="1"/>
    <col min="2" max="2" width="16.5703125" style="2" customWidth="1"/>
    <col min="3" max="3" width="17.140625" style="2" customWidth="1"/>
    <col min="4" max="4" width="11.140625" style="2" bestFit="1" customWidth="1"/>
    <col min="5" max="16384" width="9.140625" style="2"/>
  </cols>
  <sheetData>
    <row r="1" spans="1:4" s="1" customFormat="1" ht="14.25">
      <c r="A1" s="1" t="s">
        <v>0</v>
      </c>
    </row>
    <row r="2" spans="1:4" ht="15.75" thickBot="1"/>
    <row r="3" spans="1:4" ht="15.75" thickBot="1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s="4" t="s">
        <v>5</v>
      </c>
      <c r="B4" s="5">
        <v>43.85</v>
      </c>
      <c r="C4" s="5">
        <v>-86.455556000000001</v>
      </c>
      <c r="D4" s="6">
        <v>13.555555555555557</v>
      </c>
    </row>
    <row r="5" spans="1:4">
      <c r="A5" s="4" t="s">
        <v>6</v>
      </c>
      <c r="B5" s="5">
        <v>43.879167000000002</v>
      </c>
      <c r="C5" s="5">
        <v>-86.447221999999996</v>
      </c>
      <c r="D5" s="6">
        <v>5.8544444444444439</v>
      </c>
    </row>
    <row r="6" spans="1:4">
      <c r="A6" s="4" t="s">
        <v>7</v>
      </c>
      <c r="B6" s="5">
        <v>43.88335</v>
      </c>
      <c r="C6" s="5">
        <v>-86.455533000000003</v>
      </c>
      <c r="D6" s="6">
        <v>11.05111111111111</v>
      </c>
    </row>
    <row r="7" spans="1:4">
      <c r="A7" s="4" t="s">
        <v>8</v>
      </c>
      <c r="B7" s="5">
        <v>43.891666999999998</v>
      </c>
      <c r="C7" s="5">
        <v>-86.483333000000002</v>
      </c>
      <c r="D7" s="6">
        <v>18.965555555555554</v>
      </c>
    </row>
    <row r="8" spans="1:4">
      <c r="A8" s="4" t="s">
        <v>9</v>
      </c>
      <c r="B8" s="5">
        <v>43.905555999999997</v>
      </c>
      <c r="C8" s="5">
        <v>-86.459721999999999</v>
      </c>
      <c r="D8" s="6">
        <v>11.33</v>
      </c>
    </row>
    <row r="9" spans="1:4">
      <c r="A9" s="4" t="s">
        <v>10</v>
      </c>
      <c r="B9" s="5">
        <v>43.913888999999998</v>
      </c>
      <c r="C9" s="5">
        <v>-86.452777999999995</v>
      </c>
      <c r="D9" s="6">
        <v>6.0877777777777773</v>
      </c>
    </row>
    <row r="10" spans="1:4">
      <c r="A10" s="4" t="s">
        <v>11</v>
      </c>
      <c r="B10" s="5">
        <v>43.877180000000003</v>
      </c>
      <c r="C10" s="5">
        <v>-86.423330000000007</v>
      </c>
      <c r="D10" s="6">
        <v>19.987500000000001</v>
      </c>
    </row>
    <row r="11" spans="1:4">
      <c r="A11" s="4" t="s">
        <v>12</v>
      </c>
      <c r="B11" s="5">
        <v>43.886040000000001</v>
      </c>
      <c r="C11" s="5">
        <v>-86.425060000000002</v>
      </c>
      <c r="D11" s="6">
        <v>19.933333333333337</v>
      </c>
    </row>
    <row r="12" spans="1:4">
      <c r="A12" s="4" t="s">
        <v>13</v>
      </c>
      <c r="B12" s="5">
        <v>43.901890000000002</v>
      </c>
      <c r="C12" s="5">
        <v>-86.431700000000006</v>
      </c>
      <c r="D12" s="6">
        <v>24.822222222222223</v>
      </c>
    </row>
    <row r="13" spans="1:4">
      <c r="A13" s="4" t="s">
        <v>14</v>
      </c>
      <c r="B13" s="5">
        <v>43.904049999999998</v>
      </c>
      <c r="C13" s="5">
        <v>-86.461169999999996</v>
      </c>
      <c r="D13" s="6">
        <v>11.03</v>
      </c>
    </row>
    <row r="14" spans="1:4">
      <c r="A14" s="4" t="s">
        <v>15</v>
      </c>
      <c r="B14" s="5">
        <v>43.884569999999997</v>
      </c>
      <c r="C14" s="5">
        <v>-86.45823</v>
      </c>
      <c r="D14" s="6">
        <v>10.97</v>
      </c>
    </row>
    <row r="15" spans="1:4" ht="15.75" thickBot="1">
      <c r="A15" s="7" t="s">
        <v>16</v>
      </c>
      <c r="B15" s="8">
        <v>43.877180000000003</v>
      </c>
      <c r="C15" s="8">
        <v>-86.423330000000007</v>
      </c>
      <c r="D15" s="9">
        <v>19.987500000000001</v>
      </c>
    </row>
    <row r="17" spans="1:4">
      <c r="A17" s="66" t="s">
        <v>17</v>
      </c>
      <c r="B17" s="67"/>
      <c r="C17" s="67"/>
      <c r="D17" s="67"/>
    </row>
    <row r="18" spans="1:4">
      <c r="A18" s="67"/>
      <c r="B18" s="67"/>
      <c r="C18" s="67"/>
      <c r="D18" s="67"/>
    </row>
    <row r="19" spans="1:4">
      <c r="A19" s="67"/>
      <c r="B19" s="67"/>
      <c r="C19" s="67"/>
      <c r="D19" s="67"/>
    </row>
  </sheetData>
  <mergeCells count="1">
    <mergeCell ref="A17:D19"/>
  </mergeCells>
  <printOptions horizont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workbookViewId="0">
      <selection activeCell="K11" sqref="K11"/>
    </sheetView>
  </sheetViews>
  <sheetFormatPr defaultRowHeight="15"/>
  <cols>
    <col min="1" max="1" width="22.7109375" style="2" customWidth="1"/>
    <col min="2" max="4" width="13.85546875" style="2" bestFit="1" customWidth="1"/>
    <col min="5" max="10" width="11.140625" style="2" bestFit="1" customWidth="1"/>
    <col min="11" max="16384" width="9.140625" style="2"/>
  </cols>
  <sheetData>
    <row r="1" spans="1:13">
      <c r="A1" s="1" t="s">
        <v>156</v>
      </c>
    </row>
    <row r="2" spans="1:13">
      <c r="A2" s="1"/>
      <c r="B2" s="73" t="s">
        <v>1</v>
      </c>
      <c r="C2" s="73"/>
      <c r="D2" s="73"/>
      <c r="E2" s="73"/>
      <c r="F2" s="73"/>
      <c r="G2" s="74"/>
      <c r="H2" s="74"/>
      <c r="I2" s="74"/>
      <c r="J2" s="74"/>
    </row>
    <row r="3" spans="1:13">
      <c r="A3" s="19"/>
      <c r="B3" s="20" t="s">
        <v>11</v>
      </c>
      <c r="C3" s="20" t="s">
        <v>12</v>
      </c>
      <c r="D3" s="20" t="s">
        <v>13</v>
      </c>
      <c r="E3" s="20" t="s">
        <v>30</v>
      </c>
      <c r="F3" s="20" t="s">
        <v>31</v>
      </c>
      <c r="G3" s="20" t="s">
        <v>32</v>
      </c>
      <c r="H3" s="20" t="s">
        <v>33</v>
      </c>
      <c r="I3" s="20" t="s">
        <v>34</v>
      </c>
      <c r="J3" s="20" t="s">
        <v>35</v>
      </c>
    </row>
    <row r="4" spans="1:13">
      <c r="A4" s="21" t="s">
        <v>36</v>
      </c>
      <c r="B4" s="22">
        <f>COUNT('[1]6.20.2013-6.21.2013'!E5:E33,'[1]7.1.2013'!E5:E26,'[1]7.15.2013'!E5:E25,'[1]7.30.2013'!E5:E26,'[1]8.12.2013-8.13.2013'!E5:E32,'[1]8.29.2013'!E5:E26,'[1]9.11.2013'!E5:E16,'[1]9.25.2013'!E5:E22,'[1]10.11.2013'!E5:E24)</f>
        <v>18</v>
      </c>
      <c r="C4" s="22">
        <f>COUNT('[1]6.20.2013-6.21.2013'!J5:J32,'[1]7.1.2013'!J5:J26,'[1]7.15.2013'!J5:J22,'[1]7.30.2013'!J5:J26,'[1]8.12.2013-8.13.2013'!J5:J31,'[1]8.29.2013'!J5:J25,'[1]9.11.2013'!J5:J15,'[1]9.25.2013'!J5:J21,'[1]10.11.2013'!J5:J23)</f>
        <v>18</v>
      </c>
      <c r="D4" s="22">
        <f>COUNT('[1]6.20.2013-6.21.2013'!O5:O37,'[1]7.1.2013'!O5:O32,'[1]7.15.2013'!O5:O26,'[1]7.30.2013'!O5:O32,'[1]8.12.2013-8.13.2013'!O5:O37,'[1]8.29.2013'!O5:O28,'[1]9.11.2013'!O5:O19,'[1]9.25.2013'!O5:O26,'[1]10.11.2013'!O5:O28)</f>
        <v>18</v>
      </c>
      <c r="E4" s="22">
        <f>COUNT('[1]6.20.2013-6.21.2013'!T5:T17,'[1]7.1.2013'!T5:T19,'[1]7.15.2013'!T5:T18,'[1]7.30.2013'!T5:T18,'[1]8.12.2013-8.13.2013'!T5:T18,'[1]8.29.2013'!T5:T19,'[1]9.11.2013'!T5:T20,'[1]9.25.2013'!T5:T18,'[1]10.11.2013'!T5:T19)</f>
        <v>18</v>
      </c>
      <c r="F4" s="22">
        <f>COUNT('[1]6.20.2013-6.21.2013'!Y5:Y10,'[1]7.1.2013'!Y5:Y11,'[1]7.15.2013'!Y5:Y12,'[1]7.30.2013'!Y5:Y11,'[1]8.12.2013-8.13.2013'!Y5:Y11,'[1]8.29.2013'!Y5:Y11,'[1]9.11.2013'!Y5:Y11,'[1]9.25.2013'!Y5:Y11,'[1]10.11.2013'!Y5:Y10)</f>
        <v>18</v>
      </c>
      <c r="G4" s="22">
        <f>COUNT('[1]6.20.2013-6.21.2013'!AD5:AD16,'[1]7.1.2013'!AD5:AD16,'[1]7.15.2013'!AD5:AD16,'[1]7.30.2013'!AD5:AD16,'[1]8.12.2013-8.13.2013'!AD5:AD16,'[1]8.29.2013'!AD5:AD17,'[1]9.11.2013'!AD5:AD17,'[1]9.25.2013'!AD5:AD16,'[1]10.11.2013'!AD5:AD16)</f>
        <v>18</v>
      </c>
      <c r="H4" s="22">
        <f>COUNT('[1]6.20.2013-6.21.2013'!AI5:AI23,'[1]7.1.2013'!AI5:AI24,'[1]7.15.2013'!AI5:AI25,'[1]7.30.2013'!AI5:AI25,'[1]8.12.2013-8.13.2013'!AI5:AI24,'[1]8.29.2013'!AI5:AI24,'[1]9.11.2013'!AI5:AI24,'[1]9.25.2013'!AI5:AI24,'[1]10.11.2013'!AI5:AI24)</f>
        <v>18</v>
      </c>
      <c r="I4" s="22">
        <f>COUNT('[1]6.20.2013-6.21.2013'!AN5:AN16,'[1]7.1.2013'!AN5:AN17,'[1]7.15.2013'!AN5:AN16,'[1]7.30.2013'!AN5:AN16,'[1]8.12.2013-8.13.2013'!AN5:AN16,'[1]8.29.2013'!AN5:AN17,'[1]9.11.2013'!AN5:AN16,'[1]9.25.2013'!AN5:AN16,'[1]10.11.2013'!AN5:AN16)</f>
        <v>18</v>
      </c>
      <c r="J4" s="22">
        <f>COUNT('[1]6.20.2013-6.21.2013'!AS5:AS11,'[1]7.1.2013'!AS5:AS11,'[1]7.15.2013'!AS5:AS12,'[1]7.30.2013'!AS5:AS11,'[1]8.12.2013-8.13.2013'!AS5:AS11,'[1]8.29.2013'!AS5:AS12,'[1]9.11.2013'!AS5:AS11,'[1]9.25.2013'!AS5:AS11,'[1]10.11.2013'!AS5:AS11)</f>
        <v>18</v>
      </c>
    </row>
    <row r="5" spans="1:13">
      <c r="A5" s="21" t="s">
        <v>37</v>
      </c>
      <c r="B5" s="23" t="str">
        <f>TEXT(MIN('[1]6.20.2013-6.21.2013'!E5:E33,'[1]7.1.2013'!E5:E26,'[1]7.15.2013'!E5:E25,'[1]7.30.2013'!E5:E26,'[1]8.12.2013-8.13.2013'!E5:E32,'[1]8.29.2013'!E5:E26,'[1]9.11.2013'!E5:E16,'[1]9.25.2013'!E5:E22,'[1]10.11.2013'!E5:E24),"0.00")&amp;" - "&amp;TEXT(MAX('[1]6.20.2013-6.21.2013'!E5:E33,'[1]7.1.2013'!E5:E26,'[1]7.15.2013'!E5:E25,'[1]7.30.2013'!E5:E26,'[1]8.12.2013-8.13.2013'!E5:E32,'[1]8.29.2013'!E5:E26,'[1]9.11.2013'!E5:E16,'[1]9.25.2013'!E5:E22,'[1]10.11.2013'!E5:E24),"0.00")</f>
        <v>0.13 - 0.91</v>
      </c>
      <c r="C5" s="23" t="str">
        <f>TEXT(MIN('[1]6.20.2013-6.21.2013'!J5:J32,'[1]7.1.2013'!J5:J26,'[1]7.15.2013'!J5:J22,'[1]7.30.2013'!J5:J26,'[1]8.12.2013-8.13.2013'!J5:J31,'[1]8.29.2013'!J5:J25,'[1]9.11.2013'!J5:J15,'[1]9.25.2013'!J5:J21,'[1]10.11.2013'!J5:J23),"0.00")&amp;" - "&amp;TEXT(MAX('[1]6.20.2013-6.21.2013'!J5:J32,'[1]7.1.2013'!J5:J26,'[1]7.15.2013'!J5:J22,'[1]7.30.2013'!J5:J26,'[1]8.12.2013-8.13.2013'!J5:J31,'[1]8.29.2013'!J5:J25,'[1]9.11.2013'!J5:J15,'[1]9.25.2013'!J5:J21,'[1]10.11.2013'!J5:J23),"0.00")</f>
        <v>0.09 - 0.57</v>
      </c>
      <c r="D5" s="23" t="str">
        <f>TEXT(MIN('[1]6.20.2013-6.21.2013'!O5:O37,'[1]7.1.2013'!O5:O32,'[1]7.15.2013'!O5:O26,'[1]7.30.2013'!O5:O32,'[1]8.12.2013-8.13.2013'!O5:O37,'[1]8.29.2013'!O5:O28,'[1]9.11.2013'!O5:O19,'[1]9.25.2013'!O5:O26,'[1]10.11.2013'!O5:O28),"0.00")&amp;" - "&amp;TEXT(MAX('[1]6.20.2013-6.21.2013'!O5:O37,'[1]7.1.2013'!O5:O32,'[1]7.15.2013'!O5:O26,'[1]7.30.2013'!O5:O32,'[1]8.12.2013-8.13.2013'!O5:O37,'[1]8.29.2013'!O5:O28,'[1]9.11.2013'!O5:O19,'[1]9.25.2013'!O5:O26,'[1]10.11.2013'!O5:O28),"0.00")</f>
        <v>0.17 - 0.41</v>
      </c>
      <c r="E5" s="23" t="str">
        <f>TEXT(MIN('[1]6.20.2013-6.21.2013'!T5:T17,'[1]7.1.2013'!T5:T19,'[1]7.15.2013'!T5:T18,'[1]7.30.2013'!T5:T18,'[1]8.12.2013-8.13.2013'!T5:T18,'[1]8.29.2013'!T5:T19,'[1]9.11.2013'!T5:T20,'[1]9.25.2013'!T5:T18,'[1]10.11.2013'!T5:T19),"0.00")&amp;" - "&amp;TEXT(MAX('[1]6.20.2013-6.21.2013'!T5:T17,'[1]7.1.2013'!T5:T19,'[1]7.15.2013'!T5:T18,'[1]7.30.2013'!T5:T18,'[1]8.12.2013-8.13.2013'!T5:T18,'[1]8.29.2013'!T5:T19,'[1]9.11.2013'!T5:T20,'[1]9.25.2013'!T5:T18,'[1]10.11.2013'!T5:T19),"0.00")</f>
        <v>0.09 - 0.43</v>
      </c>
      <c r="F5" s="23" t="str">
        <f>TEXT(MIN('[1]6.20.2013-6.21.2013'!Y5:Y10,'[1]7.1.2013'!Y5:Y11,'[1]7.15.2013'!Y5:Y12,'[1]7.30.2013'!Y5:Y11,'[1]8.12.2013-8.13.2013'!Y5:Y11,'[1]8.29.2013'!Y5:Y11,'[1]9.11.2013'!Y5:Y11,'[1]9.25.2013'!Y5:Y11,'[1]10.11.2013'!Y5:Y10),"0.00")&amp;" - "&amp;TEXT(MAX('[1]6.20.2013-6.21.2013'!Y5:Y10,'[1]7.1.2013'!Y5:Y11,'[1]7.15.2013'!Y5:Y12,'[1]7.30.2013'!Y5:Y11,'[1]8.12.2013-8.13.2013'!Y5:Y11,'[1]8.29.2013'!Y5:Y11,'[1]9.11.2013'!Y5:Y11,'[1]9.25.2013'!Y5:Y11,'[1]10.11.2013'!Y5:Y10),"0.00")</f>
        <v>0.10 - 0.75</v>
      </c>
      <c r="G5" s="23" t="str">
        <f>TEXT(MIN('[1]6.20.2013-6.21.2013'!AD5:AD16,'[1]7.1.2013'!AD5:AD16,'[1]7.15.2013'!AD5:AD16,'[1]7.30.2013'!AD5:AD16,'[1]8.12.2013-8.13.2013'!AD5:AD16,'[1]8.29.2013'!AD5:AD17,'[1]9.11.2013'!AD5:AD17,'[1]9.25.2013'!AD5:AD16,'[1]10.11.2013'!AD5:AD16),"0.00")&amp;" - "&amp;TEXT(MAX('[1]6.20.2013-6.21.2013'!AD5:AD16,'[1]7.1.2013'!AD5:AD16,'[1]7.15.2013'!AD5:AD16,'[1]7.30.2013'!AD5:AD16,'[1]8.12.2013-8.13.2013'!AD5:AD16,'[1]8.29.2013'!AD5:AD17,'[1]9.11.2013'!AD5:AD17,'[1]9.25.2013'!AD5:AD16,'[1]10.11.2013'!AD5:AD16),"0.00")</f>
        <v>0.11 - 0.61</v>
      </c>
      <c r="H5" s="23" t="str">
        <f>TEXT(MIN('[1]6.20.2013-6.21.2013'!AI5:AI23,'[1]7.1.2013'!AI5:AI24,'[1]7.15.2013'!AI5:AI25,'[1]7.30.2013'!AI5:AI25,'[1]8.12.2013-8.13.2013'!AI5:AI24,'[1]8.29.2013'!AI5:AI24,'[1]9.11.2013'!AI5:AI24,'[1]9.25.2013'!AI5:AI24,'[1]10.11.2013'!AI5:AI24),"0.00")&amp;" - "&amp;TEXT(MAX('[1]6.20.2013-6.21.2013'!AI5:AI23,'[1]7.1.2013'!AI5:AI24,'[1]7.15.2013'!AI5:AI25,'[1]7.30.2013'!AI5:AI25,'[1]8.12.2013-8.13.2013'!AI5:AI24,'[1]8.29.2013'!AI5:AI24,'[1]9.11.2013'!AI5:AI24,'[1]9.25.2013'!AI5:AI24,'[1]10.11.2013'!AI5:AI24),"0.00")</f>
        <v>0.09 - 0.38</v>
      </c>
      <c r="I5" s="23" t="str">
        <f>TEXT(MIN('[1]6.20.2013-6.21.2013'!AN5:AN16,'[1]7.1.2013'!AN5:AN17,'[1]7.15.2013'!AN5:AN16,'[1]7.30.2013'!AN5:AN16,'[1]8.12.2013-8.13.2013'!AN5:AN16,'[1]8.29.2013'!AN5:AN17,'[1]9.11.2013'!AN5:AN16,'[1]9.25.2013'!AN5:AN16,'[1]10.11.2013'!AN5:AN16),"0.00")&amp;" - "&amp;TEXT(MAX('[1]6.20.2013-6.21.2013'!AN5:AN16,'[1]7.1.2013'!AN5:AN17,'[1]7.15.2013'!AN5:AN16,'[1]7.30.2013'!AN5:AN16,'[1]8.12.2013-8.13.2013'!AN5:AN16,'[1]8.29.2013'!AN5:AN17,'[1]9.11.2013'!AN5:AN16,'[1]9.25.2013'!AN5:AN16,'[1]10.11.2013'!AN5:AN16),"0.00")</f>
        <v>0.08 - 0.36</v>
      </c>
      <c r="J5" s="23" t="str">
        <f>TEXT(MIN('[1]6.20.2013-6.21.2013'!AS5:AS11,'[1]7.1.2013'!AS5:AS11,'[1]7.15.2013'!AS5:AS12,'[1]7.30.2013'!AS5:AS11,'[1]8.12.2013-8.13.2013'!AS5:AS11,'[1]8.29.2013'!AS5:AS12,'[1]9.11.2013'!AS5:AS11,'[1]9.25.2013'!AS5:AS11,'[1]10.11.2013'!AS5:AS11),"0.00")&amp;" - "&amp;TEXT(MAX('[1]6.20.2013-6.21.2013'!AS5:AS11,'[1]7.1.2013'!AS5:AS11,'[1]7.15.2013'!AS5:AS12,'[1]7.30.2013'!AS5:AS11,'[1]8.12.2013-8.13.2013'!AS5:AS11,'[1]8.29.2013'!AS5:AS12,'[1]9.11.2013'!AS5:AS11,'[1]9.25.2013'!AS5:AS11,'[1]10.11.2013'!AS5:AS11),"0.00")</f>
        <v>0.13 - 0.41</v>
      </c>
    </row>
    <row r="6" spans="1:13">
      <c r="A6" s="21" t="s">
        <v>38</v>
      </c>
      <c r="B6" s="24">
        <f>AVERAGE('[1]6.20.2013-6.21.2013'!E5:E33,'[1]7.1.2013'!E5:E26,'[1]7.15.2013'!E5:E25,'[1]7.30.2013'!E5:E26,'[1]8.12.2013-8.13.2013'!E5:E32,'[1]8.29.2013'!E5:E26,'[1]9.11.2013'!E5:E16,'[1]9.25.2013'!E5:E22,'[1]10.11.2013'!E5:E24)</f>
        <v>0.34722222222222221</v>
      </c>
      <c r="C6" s="24">
        <f>AVERAGE('[1]6.20.2013-6.21.2013'!J5:J32,'[1]7.1.2013'!J5:J26,'[1]7.15.2013'!J5:J22,'[1]7.30.2013'!J5:J26,'[1]8.12.2013-8.13.2013'!J5:J31,'[1]8.29.2013'!J5:J25,'[1]9.11.2013'!J5:J15,'[1]9.25.2013'!J5:J21,'[1]10.11.2013'!J5:J23)</f>
        <v>0.3</v>
      </c>
      <c r="D6" s="24">
        <f>AVERAGE('[1]6.20.2013-6.21.2013'!O5:O37,'[1]7.1.2013'!O5:O32,'[1]7.15.2013'!O5:O26,'[1]7.30.2013'!O5:O32,'[1]8.12.2013-8.13.2013'!O5:O37,'[1]8.29.2013'!O5:O28,'[1]9.11.2013'!O5:O19,'[1]9.25.2013'!O5:O26,'[1]10.11.2013'!O5:O28)</f>
        <v>0.25388888888888889</v>
      </c>
      <c r="E6" s="24">
        <f>AVERAGE('[1]6.20.2013-6.21.2013'!T5:T17,'[1]7.1.2013'!T5:T19,'[1]7.15.2013'!T5:T18,'[1]7.30.2013'!T5:T18,'[1]8.12.2013-8.13.2013'!T5:T18,'[1]8.29.2013'!T5:T19,'[1]9.11.2013'!T5:T20,'[1]9.25.2013'!T5:T18,'[1]10.11.2013'!T5:T19)</f>
        <v>0.24888888888888891</v>
      </c>
      <c r="F6" s="24">
        <f>AVERAGE('[1]6.20.2013-6.21.2013'!Y5:Y10,'[1]7.1.2013'!Y5:Y11,'[1]7.15.2013'!Y5:Y12,'[1]7.30.2013'!Y5:Y11,'[1]8.12.2013-8.13.2013'!Y5:Y11,'[1]8.29.2013'!Y5:Y11,'[1]9.11.2013'!Y5:Y11,'[1]9.25.2013'!Y5:Y11,'[1]10.11.2013'!Y5:Y10)</f>
        <v>0.28333333333333333</v>
      </c>
      <c r="G6" s="24">
        <f>AVERAGE('[1]6.20.2013-6.21.2013'!AD5:AD16,'[1]7.1.2013'!AD5:AD16,'[1]7.15.2013'!AD5:AD16,'[1]7.30.2013'!AD5:AD16,'[1]8.12.2013-8.13.2013'!AD5:AD16,'[1]8.29.2013'!AD5:AD17,'[1]9.11.2013'!AD5:AD17,'[1]9.25.2013'!AD5:AD16,'[1]10.11.2013'!AD5:AD16)</f>
        <v>0.2811111111111112</v>
      </c>
      <c r="H6" s="24">
        <f>AVERAGE('[1]6.20.2013-6.21.2013'!AI5:AI23,'[1]7.1.2013'!AI5:AI24,'[1]7.15.2013'!AI5:AI25,'[1]7.30.2013'!AI5:AI25,'[1]8.12.2013-8.13.2013'!AI5:AI24,'[1]8.29.2013'!AI5:AI24,'[1]9.11.2013'!AI5:AI24,'[1]9.25.2013'!AI5:AI24,'[1]10.11.2013'!AI5:AI24)</f>
        <v>0.23333333333333334</v>
      </c>
      <c r="I6" s="24">
        <f>AVERAGE('[1]6.20.2013-6.21.2013'!AN5:AN16,'[1]7.1.2013'!AN5:AN17,'[1]7.15.2013'!AN5:AN16,'[1]7.30.2013'!AN5:AN16,'[1]8.12.2013-8.13.2013'!AN5:AN16,'[1]8.29.2013'!AN5:AN17,'[1]9.11.2013'!AN5:AN16,'[1]9.25.2013'!AN5:AN16,'[1]10.11.2013'!AN5:AN16)</f>
        <v>0.23499999999999999</v>
      </c>
      <c r="J6" s="24">
        <f>AVERAGE('[1]6.20.2013-6.21.2013'!AS5:AS11,'[1]7.1.2013'!AS5:AS11,'[1]7.15.2013'!AS5:AS12,'[1]7.30.2013'!AS5:AS11,'[1]8.12.2013-8.13.2013'!AS5:AS11,'[1]8.29.2013'!AS5:AS12,'[1]9.11.2013'!AS5:AS11,'[1]9.25.2013'!AS5:AS11,'[1]10.11.2013'!AS5:AS11)</f>
        <v>0.26722222222222219</v>
      </c>
    </row>
    <row r="7" spans="1:13">
      <c r="A7" s="21" t="s">
        <v>39</v>
      </c>
      <c r="B7" s="24">
        <f>VAR('[1]6.20.2013-6.21.2013'!E5:E33,'[1]7.1.2013'!E5:E26,'[1]7.15.2013'!E5:E25,'[1]7.30.2013'!E5:E26,'[1]8.12.2013-8.13.2013'!E5:E32,'[1]8.29.2013'!E5:E26,'[1]9.11.2013'!E5:E16,'[1]9.25.2013'!E5:E22,'[1]10.11.2013'!E5:E24)</f>
        <v>4.6221241830065402E-2</v>
      </c>
      <c r="C7" s="24">
        <f>VAR('[1]6.20.2013-6.21.2013'!J5:J32,'[1]7.1.2013'!J5:J26,'[1]7.15.2013'!J5:J22,'[1]7.30.2013'!J5:J26,'[1]8.12.2013-8.13.2013'!J5:J31,'[1]8.29.2013'!J5:J25,'[1]9.11.2013'!J5:J15,'[1]9.25.2013'!J5:J21,'[1]10.11.2013'!J5:J23)</f>
        <v>1.3811764705882398E-2</v>
      </c>
      <c r="D7" s="24">
        <f>VAR('[1]6.20.2013-6.21.2013'!O5:O37,'[1]7.1.2013'!O5:O32,'[1]7.15.2013'!O5:O26,'[1]7.30.2013'!O5:O32,'[1]8.12.2013-8.13.2013'!O5:O37,'[1]8.29.2013'!O5:O28,'[1]9.11.2013'!O5:O19,'[1]9.25.2013'!O5:O26,'[1]10.11.2013'!O5:O28)</f>
        <v>5.7663398692810357E-3</v>
      </c>
      <c r="E7" s="24">
        <f>VAR('[1]6.20.2013-6.21.2013'!T5:T17,'[1]7.1.2013'!T5:T19,'[1]7.15.2013'!T5:T18,'[1]7.30.2013'!T5:T18,'[1]8.12.2013-8.13.2013'!T5:T18,'[1]8.29.2013'!T5:T19,'[1]9.11.2013'!T5:T20,'[1]9.25.2013'!T5:T18,'[1]10.11.2013'!T5:T19)</f>
        <v>9.3398692810457463E-3</v>
      </c>
      <c r="F7" s="24">
        <f>VAR('[1]6.20.2013-6.21.2013'!Y5:Y10,'[1]7.1.2013'!Y5:Y11,'[1]7.15.2013'!Y5:Y12,'[1]7.30.2013'!Y5:Y11,'[1]8.12.2013-8.13.2013'!Y5:Y11,'[1]8.29.2013'!Y5:Y11,'[1]9.11.2013'!Y5:Y11,'[1]9.25.2013'!Y5:Y11,'[1]10.11.2013'!Y5:Y10)</f>
        <v>3.0741176470588244E-2</v>
      </c>
      <c r="G7" s="24">
        <f>VAR('[1]6.20.2013-6.21.2013'!AD5:AD16,'[1]7.1.2013'!AD5:AD16,'[1]7.15.2013'!AD5:AD16,'[1]7.30.2013'!AD5:AD16,'[1]8.12.2013-8.13.2013'!AD5:AD16,'[1]8.29.2013'!AD5:AD17,'[1]9.11.2013'!AD5:AD17,'[1]9.25.2013'!AD5:AD16,'[1]10.11.2013'!AD5:AD16)</f>
        <v>2.0081045751633934E-2</v>
      </c>
      <c r="H7" s="24">
        <f>VAR('[1]6.20.2013-6.21.2013'!AI5:AI23,'[1]7.1.2013'!AI5:AI24,'[1]7.15.2013'!AI5:AI25,'[1]7.30.2013'!AI5:AI25,'[1]8.12.2013-8.13.2013'!AI5:AI24,'[1]8.29.2013'!AI5:AI24,'[1]9.11.2013'!AI5:AI24,'[1]9.25.2013'!AI5:AI24,'[1]10.11.2013'!AI5:AI24)</f>
        <v>9.3411764705882382E-3</v>
      </c>
      <c r="I7" s="24">
        <f>VAR('[1]6.20.2013-6.21.2013'!AN5:AN16,'[1]7.1.2013'!AN5:AN17,'[1]7.15.2013'!AN5:AN16,'[1]7.30.2013'!AN5:AN16,'[1]8.12.2013-8.13.2013'!AN5:AN16,'[1]8.29.2013'!AN5:AN17,'[1]9.11.2013'!AN5:AN16,'[1]9.25.2013'!AN5:AN16,'[1]10.11.2013'!AN5:AN16)</f>
        <v>5.2500000000000159E-3</v>
      </c>
      <c r="J7" s="24">
        <f>VAR('[1]6.20.2013-6.21.2013'!AS5:AS11,'[1]7.1.2013'!AS5:AS11,'[1]7.15.2013'!AS5:AS12,'[1]7.30.2013'!AS5:AS11,'[1]8.12.2013-8.13.2013'!AS5:AS11,'[1]8.29.2013'!AS5:AS12,'[1]9.11.2013'!AS5:AS11,'[1]9.25.2013'!AS5:AS11,'[1]10.11.2013'!AS5:AS11)</f>
        <v>5.8094771241830306E-3</v>
      </c>
    </row>
    <row r="8" spans="1:13">
      <c r="A8" s="21" t="s">
        <v>40</v>
      </c>
      <c r="B8" s="24">
        <f>STDEV('[1]6.20.2013-6.21.2013'!E5:E33,'[1]7.1.2013'!E5:E26,'[1]7.15.2013'!E5:E25,'[1]7.30.2013'!E5:E26,'[1]8.12.2013-8.13.2013'!E5:E32,'[1]8.29.2013'!E5:E26,'[1]9.11.2013'!E5:E16,'[1]9.25.2013'!E5:E22,'[1]10.11.2013'!E5:E24)</f>
        <v>0.21499125989226958</v>
      </c>
      <c r="C8" s="24">
        <f>STDEV('[1]6.20.2013-6.21.2013'!J5:J32,'[1]7.1.2013'!J5:J26,'[1]7.15.2013'!J5:J22,'[1]7.30.2013'!J5:J26,'[1]8.12.2013-8.13.2013'!J5:J31,'[1]8.29.2013'!J5:J25,'[1]9.11.2013'!J5:J15,'[1]9.25.2013'!J5:J21,'[1]10.11.2013'!J5:J23)</f>
        <v>0.11752346449063862</v>
      </c>
      <c r="D8" s="24">
        <f>STDEV('[1]6.20.2013-6.21.2013'!O5:O37,'[1]7.1.2013'!O5:O32,'[1]7.15.2013'!O5:O26,'[1]7.30.2013'!O5:O32,'[1]8.12.2013-8.13.2013'!O5:O37,'[1]8.29.2013'!O5:O28,'[1]9.11.2013'!O5:O19,'[1]9.25.2013'!O5:O26,'[1]10.11.2013'!O5:O28)</f>
        <v>7.5936419913510772E-2</v>
      </c>
      <c r="E8" s="24">
        <f>STDEV('[1]6.20.2013-6.21.2013'!T5:T17,'[1]7.1.2013'!T5:T19,'[1]7.15.2013'!T5:T18,'[1]7.30.2013'!T5:T18,'[1]8.12.2013-8.13.2013'!T5:T18,'[1]8.29.2013'!T5:T19,'[1]9.11.2013'!T5:T20,'[1]9.25.2013'!T5:T18,'[1]10.11.2013'!T5:T19)</f>
        <v>9.6642999131058352E-2</v>
      </c>
      <c r="F8" s="24">
        <f>STDEV('[1]6.20.2013-6.21.2013'!Y5:Y10,'[1]7.1.2013'!Y5:Y11,'[1]7.15.2013'!Y5:Y12,'[1]7.30.2013'!Y5:Y11,'[1]8.12.2013-8.13.2013'!Y5:Y11,'[1]8.29.2013'!Y5:Y11,'[1]9.11.2013'!Y5:Y11,'[1]9.25.2013'!Y5:Y11,'[1]10.11.2013'!Y5:Y10)</f>
        <v>0.17533161857060536</v>
      </c>
      <c r="G8" s="24">
        <f>STDEV('[1]6.20.2013-6.21.2013'!AD5:AD16,'[1]7.1.2013'!AD5:AD16,'[1]7.15.2013'!AD5:AD16,'[1]7.30.2013'!AD5:AD16,'[1]8.12.2013-8.13.2013'!AD5:AD16,'[1]8.29.2013'!AD5:AD17,'[1]9.11.2013'!AD5:AD17,'[1]9.25.2013'!AD5:AD16,'[1]10.11.2013'!AD5:AD16)</f>
        <v>0.1417076065411943</v>
      </c>
      <c r="H8" s="24">
        <f>STDEV('[1]6.20.2013-6.21.2013'!AI5:AI23,'[1]7.1.2013'!AI5:AI24,'[1]7.15.2013'!AI5:AI25,'[1]7.30.2013'!AI5:AI25,'[1]8.12.2013-8.13.2013'!AI5:AI24,'[1]8.29.2013'!AI5:AI24,'[1]9.11.2013'!AI5:AI24,'[1]9.25.2013'!AI5:AI24,'[1]10.11.2013'!AI5:AI24)</f>
        <v>9.6649761875486476E-2</v>
      </c>
      <c r="I8" s="24">
        <f>STDEV('[1]6.20.2013-6.21.2013'!AN5:AN16,'[1]7.1.2013'!AN5:AN17,'[1]7.15.2013'!AN5:AN16,'[1]7.30.2013'!AN5:AN16,'[1]8.12.2013-8.13.2013'!AN5:AN16,'[1]8.29.2013'!AN5:AN17,'[1]9.11.2013'!AN5:AN16,'[1]9.25.2013'!AN5:AN16,'[1]10.11.2013'!AN5:AN16)</f>
        <v>7.2456883730947302E-2</v>
      </c>
      <c r="J8" s="24">
        <f>STDEV('[1]6.20.2013-6.21.2013'!AS5:AS11,'[1]7.1.2013'!AS5:AS11,'[1]7.15.2013'!AS5:AS12,'[1]7.30.2013'!AS5:AS11,'[1]8.12.2013-8.13.2013'!AS5:AS11,'[1]8.29.2013'!AS5:AS12,'[1]9.11.2013'!AS5:AS11,'[1]9.25.2013'!AS5:AS11,'[1]10.11.2013'!AS5:AS11)</f>
        <v>7.6219926031078189E-2</v>
      </c>
    </row>
    <row r="9" spans="1:13">
      <c r="A9" s="21" t="s">
        <v>41</v>
      </c>
      <c r="B9" s="25">
        <f t="shared" ref="B9:J9" si="0">(B8)/(SQRT(B4))</f>
        <v>5.0673925921887748E-2</v>
      </c>
      <c r="C9" s="25">
        <f t="shared" si="0"/>
        <v>2.7700546229955665E-2</v>
      </c>
      <c r="D9" s="25">
        <f t="shared" si="0"/>
        <v>1.7898385819957553E-2</v>
      </c>
      <c r="E9" s="25">
        <f t="shared" si="0"/>
        <v>2.2778973346592329E-2</v>
      </c>
      <c r="F9" s="25">
        <f t="shared" si="0"/>
        <v>4.1326058815896093E-2</v>
      </c>
      <c r="G9" s="25">
        <f t="shared" si="0"/>
        <v>3.3400803176997888E-2</v>
      </c>
      <c r="H9" s="25">
        <f t="shared" si="0"/>
        <v>2.2780567340740514E-2</v>
      </c>
      <c r="I9" s="25">
        <f t="shared" si="0"/>
        <v>1.7078251276599357E-2</v>
      </c>
      <c r="J9" s="25">
        <f t="shared" si="0"/>
        <v>1.796520885270415E-2</v>
      </c>
    </row>
    <row r="10" spans="1:13">
      <c r="A10" s="21" t="s">
        <v>42</v>
      </c>
      <c r="B10" s="26">
        <f t="shared" ref="B10:J10" si="1">B8/B6</f>
        <v>0.61917482848973637</v>
      </c>
      <c r="C10" s="26">
        <f t="shared" si="1"/>
        <v>0.39174488163546206</v>
      </c>
      <c r="D10" s="26">
        <f t="shared" si="1"/>
        <v>0.2990931200094516</v>
      </c>
      <c r="E10" s="26">
        <f t="shared" si="1"/>
        <v>0.38829776436585944</v>
      </c>
      <c r="F10" s="26">
        <f t="shared" si="1"/>
        <v>0.61881747730801895</v>
      </c>
      <c r="G10" s="26">
        <f t="shared" si="1"/>
        <v>0.50409820508725223</v>
      </c>
      <c r="H10" s="26">
        <f t="shared" si="1"/>
        <v>0.41421326518065632</v>
      </c>
      <c r="I10" s="26">
        <f t="shared" si="1"/>
        <v>0.30832716481254174</v>
      </c>
      <c r="J10" s="26">
        <f t="shared" si="1"/>
        <v>0.28523049242399323</v>
      </c>
    </row>
    <row r="12" spans="1:13">
      <c r="A12" s="2" t="s">
        <v>47</v>
      </c>
    </row>
    <row r="14" spans="1:13">
      <c r="G14" t="s">
        <v>158</v>
      </c>
      <c r="H14"/>
      <c r="I14"/>
      <c r="J14"/>
      <c r="K14"/>
      <c r="L14"/>
      <c r="M14"/>
    </row>
    <row r="15" spans="1:13" ht="15.75" thickBot="1">
      <c r="G15"/>
      <c r="H15"/>
      <c r="I15"/>
      <c r="J15"/>
      <c r="K15"/>
      <c r="L15"/>
      <c r="M15"/>
    </row>
    <row r="16" spans="1:13">
      <c r="G16" s="49" t="s">
        <v>159</v>
      </c>
      <c r="H16" s="49" t="s">
        <v>160</v>
      </c>
      <c r="I16" s="49" t="s">
        <v>161</v>
      </c>
      <c r="J16" s="49" t="s">
        <v>162</v>
      </c>
      <c r="K16" s="49" t="s">
        <v>39</v>
      </c>
      <c r="L16"/>
      <c r="M16"/>
    </row>
    <row r="17" spans="7:13">
      <c r="G17" s="47" t="s">
        <v>163</v>
      </c>
      <c r="H17" s="47">
        <v>9</v>
      </c>
      <c r="I17" s="47">
        <v>1.98</v>
      </c>
      <c r="J17" s="47">
        <v>0.22</v>
      </c>
      <c r="K17" s="47">
        <v>5.5000000000000049E-3</v>
      </c>
      <c r="L17"/>
      <c r="M17"/>
    </row>
    <row r="18" spans="7:13">
      <c r="G18" s="47" t="s">
        <v>164</v>
      </c>
      <c r="H18" s="47">
        <v>9</v>
      </c>
      <c r="I18" s="47">
        <v>2.4700000000000002</v>
      </c>
      <c r="J18" s="47">
        <v>0.27444444444444449</v>
      </c>
      <c r="K18" s="47">
        <v>1.2596527777777769E-2</v>
      </c>
      <c r="L18"/>
      <c r="M18"/>
    </row>
    <row r="19" spans="7:13">
      <c r="G19" s="47" t="s">
        <v>165</v>
      </c>
      <c r="H19" s="47">
        <v>9</v>
      </c>
      <c r="I19" s="47">
        <v>2.7750000000000004</v>
      </c>
      <c r="J19" s="47">
        <v>0.30833333333333335</v>
      </c>
      <c r="K19" s="47">
        <v>9.4062499999999355E-3</v>
      </c>
      <c r="L19"/>
      <c r="M19"/>
    </row>
    <row r="20" spans="7:13">
      <c r="G20" s="47" t="s">
        <v>166</v>
      </c>
      <c r="H20" s="47">
        <v>9</v>
      </c>
      <c r="I20" s="47">
        <v>3.2550000000000003</v>
      </c>
      <c r="J20" s="47">
        <v>0.36166666666666669</v>
      </c>
      <c r="K20" s="47">
        <v>2.2262499999999991E-2</v>
      </c>
      <c r="L20"/>
      <c r="M20"/>
    </row>
    <row r="21" spans="7:13">
      <c r="G21" s="47" t="s">
        <v>167</v>
      </c>
      <c r="H21" s="47">
        <v>9</v>
      </c>
      <c r="I21" s="47">
        <v>2.0300000000000002</v>
      </c>
      <c r="J21" s="47">
        <v>0.22555555555555559</v>
      </c>
      <c r="K21" s="47">
        <v>2.6152777777777789E-3</v>
      </c>
      <c r="L21"/>
      <c r="M21"/>
    </row>
    <row r="22" spans="7:13">
      <c r="G22" s="47" t="s">
        <v>168</v>
      </c>
      <c r="H22" s="47">
        <v>9</v>
      </c>
      <c r="I22" s="47">
        <v>2.9600000000000004</v>
      </c>
      <c r="J22" s="47">
        <v>0.32888888888888895</v>
      </c>
      <c r="K22" s="47">
        <v>9.2736111111110797E-3</v>
      </c>
      <c r="L22"/>
      <c r="M22"/>
    </row>
    <row r="23" spans="7:13">
      <c r="G23" s="47" t="s">
        <v>169</v>
      </c>
      <c r="H23" s="47">
        <v>9</v>
      </c>
      <c r="I23" s="47">
        <v>2.085</v>
      </c>
      <c r="J23" s="47">
        <v>0.23166666666666666</v>
      </c>
      <c r="K23" s="47">
        <v>4.6375000000000097E-3</v>
      </c>
      <c r="L23"/>
      <c r="M23"/>
    </row>
    <row r="24" spans="7:13">
      <c r="G24" s="47" t="s">
        <v>170</v>
      </c>
      <c r="H24" s="47">
        <v>9</v>
      </c>
      <c r="I24" s="47">
        <v>1.9300000000000002</v>
      </c>
      <c r="J24" s="47">
        <v>0.21444444444444447</v>
      </c>
      <c r="K24" s="47">
        <v>4.1777777777777733E-3</v>
      </c>
      <c r="L24"/>
      <c r="M24"/>
    </row>
    <row r="25" spans="7:13">
      <c r="G25" s="47" t="s">
        <v>171</v>
      </c>
      <c r="H25" s="47">
        <v>9</v>
      </c>
      <c r="I25" s="47">
        <v>2.5649999999999999</v>
      </c>
      <c r="J25" s="47">
        <v>0.28499999999999998</v>
      </c>
      <c r="K25" s="47">
        <v>1.443125000000002E-2</v>
      </c>
      <c r="L25"/>
      <c r="M25"/>
    </row>
    <row r="26" spans="7:13">
      <c r="G26" s="47"/>
      <c r="H26" s="47"/>
      <c r="I26" s="47"/>
      <c r="J26" s="47"/>
      <c r="K26" s="47"/>
      <c r="L26"/>
      <c r="M26"/>
    </row>
    <row r="27" spans="7:13">
      <c r="G27" s="47" t="s">
        <v>202</v>
      </c>
      <c r="H27" s="47">
        <v>9</v>
      </c>
      <c r="I27" s="47">
        <v>3.125</v>
      </c>
      <c r="J27" s="47">
        <v>0.34722222222222221</v>
      </c>
      <c r="K27" s="47">
        <v>2.6700694444444478E-2</v>
      </c>
      <c r="L27"/>
      <c r="M27"/>
    </row>
    <row r="28" spans="7:13">
      <c r="G28" s="47" t="s">
        <v>203</v>
      </c>
      <c r="H28" s="47">
        <v>9</v>
      </c>
      <c r="I28" s="47">
        <v>2.6999999999999997</v>
      </c>
      <c r="J28" s="47">
        <v>0.3</v>
      </c>
      <c r="K28" s="47">
        <v>8.737500000000023E-3</v>
      </c>
      <c r="L28"/>
      <c r="M28"/>
    </row>
    <row r="29" spans="7:13" ht="15.75" thickBot="1">
      <c r="G29" s="48" t="s">
        <v>204</v>
      </c>
      <c r="H29" s="47">
        <v>9</v>
      </c>
      <c r="I29" s="47">
        <v>2.2850000000000001</v>
      </c>
      <c r="J29" s="47">
        <v>0.25388888888888889</v>
      </c>
      <c r="K29" s="47">
        <v>4.6736111111110867E-3</v>
      </c>
      <c r="L29"/>
      <c r="M29"/>
    </row>
    <row r="30" spans="7:13">
      <c r="G30" s="47" t="s">
        <v>190</v>
      </c>
      <c r="H30" s="47">
        <v>9</v>
      </c>
      <c r="I30" s="47">
        <v>2.2399999999999998</v>
      </c>
      <c r="J30" s="47">
        <v>0.24888888888888885</v>
      </c>
      <c r="K30" s="47">
        <v>4.7798611111111305E-3</v>
      </c>
      <c r="L30"/>
      <c r="M30"/>
    </row>
    <row r="31" spans="7:13">
      <c r="G31" s="47" t="s">
        <v>191</v>
      </c>
      <c r="H31" s="47">
        <v>9</v>
      </c>
      <c r="I31" s="47">
        <v>2.5499999999999998</v>
      </c>
      <c r="J31" s="47">
        <v>0.28333333333333333</v>
      </c>
      <c r="K31" s="47">
        <v>2.9906249999999995E-2</v>
      </c>
      <c r="L31"/>
      <c r="M31"/>
    </row>
    <row r="32" spans="7:13">
      <c r="G32" s="47" t="s">
        <v>192</v>
      </c>
      <c r="H32" s="47">
        <v>9</v>
      </c>
      <c r="I32" s="47">
        <v>2.5299999999999998</v>
      </c>
      <c r="J32" s="47">
        <v>0.28111111111111109</v>
      </c>
      <c r="K32" s="47">
        <v>7.9548611111111278E-3</v>
      </c>
      <c r="L32"/>
      <c r="M32"/>
    </row>
    <row r="33" spans="7:13">
      <c r="G33" s="47" t="s">
        <v>193</v>
      </c>
      <c r="H33" s="47">
        <v>9</v>
      </c>
      <c r="I33" s="47">
        <v>2.1</v>
      </c>
      <c r="J33" s="47">
        <v>0.23333333333333334</v>
      </c>
      <c r="K33" s="47">
        <v>8.5500000000000159E-3</v>
      </c>
      <c r="L33"/>
      <c r="M33"/>
    </row>
    <row r="34" spans="7:13">
      <c r="G34" s="47" t="s">
        <v>194</v>
      </c>
      <c r="H34" s="47">
        <v>9</v>
      </c>
      <c r="I34" s="47">
        <v>2.1150000000000002</v>
      </c>
      <c r="J34" s="47">
        <v>0.23500000000000001</v>
      </c>
      <c r="K34" s="47">
        <v>2.9562500000000005E-3</v>
      </c>
      <c r="L34"/>
      <c r="M34"/>
    </row>
    <row r="35" spans="7:13" ht="15.75" thickBot="1">
      <c r="G35" s="47" t="s">
        <v>195</v>
      </c>
      <c r="H35" s="48">
        <v>9</v>
      </c>
      <c r="I35" s="48">
        <v>2.4049999999999998</v>
      </c>
      <c r="J35" s="48">
        <v>0.26722222222222219</v>
      </c>
      <c r="K35" s="48">
        <v>4.3319444444444716E-3</v>
      </c>
      <c r="L35"/>
      <c r="M35"/>
    </row>
    <row r="36" spans="7:13">
      <c r="G36"/>
      <c r="H36"/>
      <c r="I36"/>
      <c r="J36"/>
      <c r="K36"/>
      <c r="L36"/>
      <c r="M36"/>
    </row>
    <row r="37" spans="7:13">
      <c r="G37"/>
      <c r="H37"/>
      <c r="I37"/>
      <c r="J37"/>
      <c r="K37"/>
      <c r="L37"/>
      <c r="M37"/>
    </row>
    <row r="38" spans="7:13" ht="15.75" thickBot="1">
      <c r="G38" t="s">
        <v>178</v>
      </c>
      <c r="H38"/>
      <c r="I38"/>
      <c r="J38"/>
      <c r="K38"/>
      <c r="L38"/>
      <c r="M38"/>
    </row>
    <row r="39" spans="7:13">
      <c r="G39" s="49" t="s">
        <v>179</v>
      </c>
      <c r="H39" s="49" t="s">
        <v>180</v>
      </c>
      <c r="I39" s="49" t="s">
        <v>181</v>
      </c>
      <c r="J39" s="49" t="s">
        <v>182</v>
      </c>
      <c r="K39" s="49" t="s">
        <v>183</v>
      </c>
      <c r="L39" s="49" t="s">
        <v>184</v>
      </c>
      <c r="M39" s="49" t="s">
        <v>185</v>
      </c>
    </row>
    <row r="40" spans="7:13">
      <c r="G40" s="47" t="s">
        <v>186</v>
      </c>
      <c r="H40" s="47">
        <v>0.20314444444444413</v>
      </c>
      <c r="I40" s="47">
        <v>8</v>
      </c>
      <c r="J40" s="47">
        <v>2.5393055555555516E-2</v>
      </c>
      <c r="K40" s="47">
        <v>2.7752763151653088</v>
      </c>
      <c r="L40" s="47">
        <v>1.0642264049561603E-2</v>
      </c>
      <c r="M40" s="47">
        <v>2.0867576934813759</v>
      </c>
    </row>
    <row r="41" spans="7:13">
      <c r="G41" s="47" t="s">
        <v>187</v>
      </c>
      <c r="H41" s="47">
        <v>9.362222222222194E-2</v>
      </c>
      <c r="I41" s="47">
        <v>8</v>
      </c>
      <c r="J41" s="47">
        <v>1.1702777777777743E-2</v>
      </c>
      <c r="K41" s="47">
        <v>1.2790285090840048</v>
      </c>
      <c r="L41" s="47">
        <v>0.27025175175142552</v>
      </c>
      <c r="M41" s="47">
        <v>2.0867576934813759</v>
      </c>
    </row>
    <row r="42" spans="7:13">
      <c r="G42" s="47" t="s">
        <v>188</v>
      </c>
      <c r="H42" s="47">
        <v>0.58558333333333368</v>
      </c>
      <c r="I42" s="47">
        <v>64</v>
      </c>
      <c r="J42" s="47">
        <v>9.1497395833333387E-3</v>
      </c>
      <c r="K42" s="47"/>
      <c r="L42" s="47"/>
      <c r="M42" s="47"/>
    </row>
    <row r="43" spans="7:13">
      <c r="G43" s="47"/>
      <c r="H43" s="47"/>
      <c r="I43" s="47"/>
      <c r="J43" s="47"/>
      <c r="K43" s="47"/>
      <c r="L43" s="47"/>
      <c r="M43" s="47"/>
    </row>
    <row r="44" spans="7:13" ht="15.75" thickBot="1">
      <c r="G44" s="48" t="s">
        <v>189</v>
      </c>
      <c r="H44" s="48">
        <v>0.88234999999999975</v>
      </c>
      <c r="I44" s="48">
        <v>80</v>
      </c>
      <c r="J44" s="48"/>
      <c r="K44" s="48"/>
      <c r="L44" s="48"/>
      <c r="M44" s="48"/>
    </row>
  </sheetData>
  <mergeCells count="1">
    <mergeCell ref="B2:J2"/>
  </mergeCells>
  <pageMargins left="0.7" right="0.7" top="0.75" bottom="0.75" header="0.3" footer="0.3"/>
  <pageSetup scale="9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33"/>
  <sheetViews>
    <sheetView topLeftCell="A22" workbookViewId="0">
      <selection activeCell="K45" sqref="K45"/>
    </sheetView>
  </sheetViews>
  <sheetFormatPr defaultRowHeight="15"/>
  <cols>
    <col min="1" max="1" width="23" style="1" customWidth="1"/>
    <col min="2" max="2" width="13.42578125" style="2" bestFit="1" customWidth="1"/>
    <col min="3" max="3" width="12.140625" style="2" bestFit="1" customWidth="1"/>
    <col min="4" max="4" width="14.28515625" style="2" bestFit="1" customWidth="1"/>
    <col min="5" max="5" width="10.42578125" style="2" bestFit="1" customWidth="1"/>
    <col min="6" max="6" width="12.28515625" style="2" bestFit="1" customWidth="1"/>
    <col min="7" max="7" width="10.42578125" style="2" bestFit="1" customWidth="1"/>
    <col min="8" max="8" width="10.5703125" style="2" bestFit="1" customWidth="1"/>
    <col min="9" max="9" width="11.5703125" style="2" bestFit="1" customWidth="1"/>
    <col min="10" max="10" width="11.7109375" style="2" bestFit="1" customWidth="1"/>
    <col min="11" max="11" width="8.42578125" style="2" bestFit="1" customWidth="1"/>
    <col min="12" max="12" width="11.5703125" style="2" bestFit="1" customWidth="1"/>
    <col min="13" max="13" width="10.28515625" style="2" bestFit="1" customWidth="1"/>
    <col min="14" max="14" width="14.140625" style="2" bestFit="1" customWidth="1"/>
    <col min="15" max="16384" width="9.140625" style="2"/>
  </cols>
  <sheetData>
    <row r="1" spans="1:58">
      <c r="A1" s="1" t="s">
        <v>157</v>
      </c>
    </row>
    <row r="2" spans="1:58" ht="15.75" thickBot="1"/>
    <row r="3" spans="1:58">
      <c r="A3" s="10"/>
      <c r="B3" s="75" t="s">
        <v>48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11"/>
    </row>
    <row r="4" spans="1:58" s="1" customFormat="1" ht="15.75" thickBot="1">
      <c r="A4" s="12" t="s">
        <v>69</v>
      </c>
      <c r="B4" s="13" t="s">
        <v>49</v>
      </c>
      <c r="C4" s="13" t="s">
        <v>50</v>
      </c>
      <c r="D4" s="13" t="s">
        <v>51</v>
      </c>
      <c r="E4" s="13" t="s">
        <v>52</v>
      </c>
      <c r="F4" s="13" t="s">
        <v>53</v>
      </c>
      <c r="G4" s="13" t="s">
        <v>54</v>
      </c>
      <c r="H4" s="13" t="s">
        <v>55</v>
      </c>
      <c r="I4" s="13" t="s">
        <v>56</v>
      </c>
      <c r="J4" s="13" t="s">
        <v>57</v>
      </c>
      <c r="K4" s="13" t="s">
        <v>58</v>
      </c>
      <c r="L4" s="13" t="s">
        <v>59</v>
      </c>
      <c r="M4" s="13" t="s">
        <v>60</v>
      </c>
      <c r="N4" s="13" t="s">
        <v>61</v>
      </c>
      <c r="P4" s="13" t="s">
        <v>49</v>
      </c>
      <c r="Q4" s="13" t="s">
        <v>50</v>
      </c>
      <c r="R4" s="13" t="s">
        <v>51</v>
      </c>
      <c r="S4" s="13" t="s">
        <v>52</v>
      </c>
      <c r="T4" s="13" t="s">
        <v>53</v>
      </c>
      <c r="U4" s="13" t="s">
        <v>54</v>
      </c>
      <c r="V4" s="13" t="s">
        <v>55</v>
      </c>
      <c r="W4" s="13" t="s">
        <v>56</v>
      </c>
      <c r="X4" s="13" t="s">
        <v>57</v>
      </c>
      <c r="Y4" s="13" t="s">
        <v>58</v>
      </c>
      <c r="Z4" s="13" t="s">
        <v>59</v>
      </c>
      <c r="AA4" s="13" t="s">
        <v>60</v>
      </c>
      <c r="AB4" s="13" t="s">
        <v>61</v>
      </c>
      <c r="AC4" s="2"/>
      <c r="AD4" s="13" t="s">
        <v>49</v>
      </c>
      <c r="AE4" s="13" t="s">
        <v>50</v>
      </c>
      <c r="AF4" s="13" t="s">
        <v>51</v>
      </c>
      <c r="AG4" s="13" t="s">
        <v>52</v>
      </c>
      <c r="AH4" s="13" t="s">
        <v>53</v>
      </c>
      <c r="AI4" s="13" t="s">
        <v>54</v>
      </c>
      <c r="AJ4" s="13" t="s">
        <v>55</v>
      </c>
      <c r="AK4" s="13" t="s">
        <v>56</v>
      </c>
      <c r="AL4" s="13" t="s">
        <v>57</v>
      </c>
      <c r="AM4" s="13" t="s">
        <v>58</v>
      </c>
      <c r="AN4" s="13" t="s">
        <v>59</v>
      </c>
      <c r="AO4" s="13" t="s">
        <v>60</v>
      </c>
      <c r="AP4" s="13" t="s">
        <v>61</v>
      </c>
    </row>
    <row r="5" spans="1:58">
      <c r="A5" s="1" t="s">
        <v>5</v>
      </c>
      <c r="B5" s="14" t="s">
        <v>70</v>
      </c>
      <c r="C5" s="14" t="s">
        <v>71</v>
      </c>
      <c r="D5" s="14" t="s">
        <v>72</v>
      </c>
      <c r="E5" s="14" t="s">
        <v>73</v>
      </c>
      <c r="F5" s="14" t="s">
        <v>70</v>
      </c>
      <c r="G5" s="14" t="s">
        <v>74</v>
      </c>
      <c r="H5" s="14" t="s">
        <v>75</v>
      </c>
      <c r="I5" s="14" t="s">
        <v>74</v>
      </c>
      <c r="J5" s="15" t="s">
        <v>62</v>
      </c>
      <c r="K5" s="15" t="s">
        <v>62</v>
      </c>
      <c r="L5" s="15" t="s">
        <v>62</v>
      </c>
      <c r="M5" s="15" t="s">
        <v>62</v>
      </c>
      <c r="N5" s="16">
        <v>112</v>
      </c>
      <c r="P5" s="59">
        <v>1</v>
      </c>
      <c r="Q5" s="59">
        <v>20</v>
      </c>
      <c r="R5" s="59">
        <v>46</v>
      </c>
      <c r="S5" s="59">
        <v>36</v>
      </c>
      <c r="T5" s="59">
        <v>1</v>
      </c>
      <c r="U5" s="59">
        <v>3</v>
      </c>
      <c r="V5" s="59">
        <v>2</v>
      </c>
      <c r="W5" s="59">
        <v>3</v>
      </c>
      <c r="X5" s="58">
        <v>0</v>
      </c>
      <c r="Y5" s="58">
        <v>0</v>
      </c>
      <c r="Z5" s="58">
        <v>0</v>
      </c>
      <c r="AA5" s="58">
        <v>0</v>
      </c>
      <c r="AB5" s="58">
        <v>0</v>
      </c>
      <c r="AC5" s="58"/>
    </row>
    <row r="6" spans="1:58">
      <c r="A6" s="1" t="s">
        <v>63</v>
      </c>
      <c r="B6" s="15" t="s">
        <v>62</v>
      </c>
      <c r="C6" s="14" t="s">
        <v>76</v>
      </c>
      <c r="D6" s="14" t="s">
        <v>77</v>
      </c>
      <c r="E6" s="14" t="s">
        <v>78</v>
      </c>
      <c r="F6" s="14" t="s">
        <v>79</v>
      </c>
      <c r="G6" s="14" t="s">
        <v>80</v>
      </c>
      <c r="H6" s="14" t="s">
        <v>81</v>
      </c>
      <c r="I6" s="14" t="s">
        <v>79</v>
      </c>
      <c r="J6" s="15" t="s">
        <v>62</v>
      </c>
      <c r="K6" s="15" t="s">
        <v>62</v>
      </c>
      <c r="L6" s="15" t="s">
        <v>62</v>
      </c>
      <c r="M6" s="15" t="s">
        <v>62</v>
      </c>
      <c r="N6" s="16">
        <v>215</v>
      </c>
      <c r="P6" s="58">
        <v>0</v>
      </c>
      <c r="Q6" s="59">
        <v>50</v>
      </c>
      <c r="R6" s="59">
        <v>105</v>
      </c>
      <c r="S6" s="59">
        <v>38</v>
      </c>
      <c r="T6" s="59">
        <v>3</v>
      </c>
      <c r="U6" s="59">
        <v>14</v>
      </c>
      <c r="V6" s="59">
        <v>2</v>
      </c>
      <c r="W6" s="59">
        <v>3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8"/>
      <c r="AD6" s="53">
        <f>AVERAGE(P5:P6)</f>
        <v>0.5</v>
      </c>
      <c r="AE6" s="53">
        <f t="shared" ref="AE6:AP6" si="0">AVERAGE(Q5:Q6)</f>
        <v>35</v>
      </c>
      <c r="AF6" s="53">
        <f t="shared" si="0"/>
        <v>75.5</v>
      </c>
      <c r="AG6" s="53">
        <f t="shared" si="0"/>
        <v>37</v>
      </c>
      <c r="AH6" s="53">
        <f t="shared" si="0"/>
        <v>2</v>
      </c>
      <c r="AI6" s="53">
        <f t="shared" si="0"/>
        <v>8.5</v>
      </c>
      <c r="AJ6" s="53">
        <f t="shared" si="0"/>
        <v>2</v>
      </c>
      <c r="AK6" s="53">
        <f t="shared" si="0"/>
        <v>3</v>
      </c>
      <c r="AL6" s="53">
        <f t="shared" si="0"/>
        <v>0</v>
      </c>
      <c r="AM6" s="53">
        <f t="shared" si="0"/>
        <v>0</v>
      </c>
      <c r="AN6" s="53">
        <f t="shared" si="0"/>
        <v>0</v>
      </c>
      <c r="AO6" s="53">
        <f t="shared" si="0"/>
        <v>0</v>
      </c>
      <c r="AP6" s="53">
        <f t="shared" si="0"/>
        <v>0</v>
      </c>
      <c r="AQ6" s="2">
        <v>4</v>
      </c>
      <c r="AS6" s="2">
        <v>59</v>
      </c>
      <c r="AT6" s="2">
        <v>41.5</v>
      </c>
      <c r="AU6" s="2">
        <v>11.5</v>
      </c>
      <c r="AV6" s="2">
        <v>0</v>
      </c>
      <c r="AW6" s="2">
        <v>1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0.5</v>
      </c>
      <c r="BD6" s="2">
        <v>0</v>
      </c>
      <c r="BE6" s="2">
        <v>0</v>
      </c>
      <c r="BF6" s="2">
        <v>1</v>
      </c>
    </row>
    <row r="7" spans="1:58">
      <c r="A7" s="1" t="s">
        <v>6</v>
      </c>
      <c r="B7" s="15" t="s">
        <v>62</v>
      </c>
      <c r="C7" s="14" t="s">
        <v>82</v>
      </c>
      <c r="D7" s="14" t="s">
        <v>83</v>
      </c>
      <c r="E7" s="15" t="s">
        <v>62</v>
      </c>
      <c r="F7" s="15" t="s">
        <v>62</v>
      </c>
      <c r="G7" s="15" t="s">
        <v>62</v>
      </c>
      <c r="H7" s="15" t="s">
        <v>62</v>
      </c>
      <c r="I7" s="15" t="s">
        <v>62</v>
      </c>
      <c r="J7" s="15" t="s">
        <v>62</v>
      </c>
      <c r="K7" s="15" t="s">
        <v>62</v>
      </c>
      <c r="L7" s="15" t="s">
        <v>62</v>
      </c>
      <c r="M7" s="15" t="s">
        <v>62</v>
      </c>
      <c r="N7" s="16">
        <v>31</v>
      </c>
      <c r="P7" s="58">
        <v>0</v>
      </c>
      <c r="Q7" s="59">
        <v>10</v>
      </c>
      <c r="R7" s="59">
        <v>21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0</v>
      </c>
      <c r="AC7" s="58"/>
      <c r="AS7" s="2">
        <v>275</v>
      </c>
      <c r="AT7" s="2">
        <v>309.5</v>
      </c>
      <c r="AU7" s="2">
        <v>37.5</v>
      </c>
      <c r="AV7" s="2">
        <v>0</v>
      </c>
      <c r="AW7" s="2">
        <v>0.5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0.5</v>
      </c>
      <c r="BD7" s="2">
        <v>1</v>
      </c>
      <c r="BE7" s="2">
        <v>0</v>
      </c>
      <c r="BF7" s="2">
        <v>2</v>
      </c>
    </row>
    <row r="8" spans="1:58">
      <c r="A8" s="1" t="s">
        <v>64</v>
      </c>
      <c r="B8" s="15" t="s">
        <v>62</v>
      </c>
      <c r="C8" s="14" t="s">
        <v>84</v>
      </c>
      <c r="D8" s="14" t="s">
        <v>85</v>
      </c>
      <c r="E8" s="15" t="s">
        <v>62</v>
      </c>
      <c r="F8" s="14" t="s">
        <v>86</v>
      </c>
      <c r="G8" s="15" t="s">
        <v>62</v>
      </c>
      <c r="H8" s="15" t="s">
        <v>62</v>
      </c>
      <c r="I8" s="15" t="s">
        <v>62</v>
      </c>
      <c r="J8" s="15" t="s">
        <v>62</v>
      </c>
      <c r="K8" s="15" t="s">
        <v>62</v>
      </c>
      <c r="L8" s="15" t="s">
        <v>62</v>
      </c>
      <c r="M8" s="15" t="s">
        <v>62</v>
      </c>
      <c r="N8" s="16">
        <v>26</v>
      </c>
      <c r="P8" s="58">
        <v>0</v>
      </c>
      <c r="Q8" s="59">
        <v>8</v>
      </c>
      <c r="R8" s="59">
        <v>17</v>
      </c>
      <c r="S8" s="58">
        <v>0</v>
      </c>
      <c r="T8" s="59">
        <v>1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  <c r="AC8" s="58"/>
      <c r="AD8" s="53">
        <f>AVERAGE(P7:P8)</f>
        <v>0</v>
      </c>
      <c r="AE8" s="53">
        <f t="shared" ref="AE8" si="1">AVERAGE(Q7:Q8)</f>
        <v>9</v>
      </c>
      <c r="AF8" s="53">
        <f t="shared" ref="AF8" si="2">AVERAGE(R7:R8)</f>
        <v>19</v>
      </c>
      <c r="AG8" s="53">
        <f t="shared" ref="AG8" si="3">AVERAGE(S7:S8)</f>
        <v>0</v>
      </c>
      <c r="AH8" s="53">
        <f t="shared" ref="AH8" si="4">AVERAGE(T7:T8)</f>
        <v>0.5</v>
      </c>
      <c r="AI8" s="53">
        <f t="shared" ref="AI8" si="5">AVERAGE(U7:U8)</f>
        <v>0</v>
      </c>
      <c r="AJ8" s="53">
        <f t="shared" ref="AJ8" si="6">AVERAGE(V7:V8)</f>
        <v>0</v>
      </c>
      <c r="AK8" s="53">
        <f t="shared" ref="AK8" si="7">AVERAGE(W7:W8)</f>
        <v>0</v>
      </c>
      <c r="AL8" s="53">
        <f t="shared" ref="AL8" si="8">AVERAGE(X7:X8)</f>
        <v>0</v>
      </c>
      <c r="AM8" s="53">
        <f t="shared" ref="AM8" si="9">AVERAGE(Y7:Y8)</f>
        <v>0</v>
      </c>
      <c r="AN8" s="53">
        <f t="shared" ref="AN8" si="10">AVERAGE(Z7:Z8)</f>
        <v>0</v>
      </c>
      <c r="AO8" s="53">
        <f t="shared" ref="AO8" si="11">AVERAGE(AA7:AA8)</f>
        <v>0</v>
      </c>
      <c r="AP8" s="53">
        <f t="shared" ref="AP8" si="12">AVERAGE(AB7:AB8)</f>
        <v>0</v>
      </c>
      <c r="AQ8" s="2">
        <v>5</v>
      </c>
      <c r="AS8" s="2">
        <v>1150.5</v>
      </c>
      <c r="AT8" s="2">
        <v>162</v>
      </c>
      <c r="AU8" s="2">
        <v>23</v>
      </c>
      <c r="AV8" s="2">
        <v>0.5</v>
      </c>
      <c r="AW8" s="2">
        <v>0</v>
      </c>
      <c r="AX8" s="2">
        <v>0</v>
      </c>
      <c r="AY8" s="2">
        <v>0</v>
      </c>
      <c r="AZ8" s="2">
        <v>0</v>
      </c>
      <c r="BA8" s="2">
        <v>2</v>
      </c>
      <c r="BB8" s="2">
        <v>3.5</v>
      </c>
      <c r="BC8" s="2">
        <v>33.5</v>
      </c>
      <c r="BD8" s="2">
        <v>11.5</v>
      </c>
      <c r="BE8" s="2">
        <v>0</v>
      </c>
      <c r="BF8" s="2">
        <v>3</v>
      </c>
    </row>
    <row r="9" spans="1:58">
      <c r="A9" s="1" t="s">
        <v>7</v>
      </c>
      <c r="B9" s="15" t="s">
        <v>62</v>
      </c>
      <c r="C9" s="14" t="s">
        <v>87</v>
      </c>
      <c r="D9" s="14" t="s">
        <v>88</v>
      </c>
      <c r="E9" s="14" t="s">
        <v>89</v>
      </c>
      <c r="F9" s="15" t="s">
        <v>62</v>
      </c>
      <c r="G9" s="15" t="s">
        <v>62</v>
      </c>
      <c r="H9" s="15" t="s">
        <v>62</v>
      </c>
      <c r="I9" s="15" t="s">
        <v>62</v>
      </c>
      <c r="J9" s="15" t="s">
        <v>62</v>
      </c>
      <c r="K9" s="15" t="s">
        <v>62</v>
      </c>
      <c r="L9" s="15" t="s">
        <v>62</v>
      </c>
      <c r="M9" s="15" t="s">
        <v>62</v>
      </c>
      <c r="N9" s="16">
        <v>76</v>
      </c>
      <c r="P9" s="58">
        <v>0</v>
      </c>
      <c r="Q9" s="59">
        <v>35</v>
      </c>
      <c r="R9" s="59">
        <v>38</v>
      </c>
      <c r="S9" s="59">
        <v>3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/>
      <c r="AS9" s="2">
        <v>0.5</v>
      </c>
      <c r="AT9" s="2">
        <v>35</v>
      </c>
      <c r="AU9" s="2">
        <v>75.5</v>
      </c>
      <c r="AV9" s="2">
        <v>37</v>
      </c>
      <c r="AW9" s="2">
        <v>2</v>
      </c>
      <c r="AX9" s="2">
        <v>8.5</v>
      </c>
      <c r="AY9" s="2">
        <v>2</v>
      </c>
      <c r="AZ9" s="2">
        <v>3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4</v>
      </c>
    </row>
    <row r="10" spans="1:58">
      <c r="A10" s="1" t="s">
        <v>65</v>
      </c>
      <c r="B10" s="15" t="s">
        <v>62</v>
      </c>
      <c r="C10" s="14" t="s">
        <v>90</v>
      </c>
      <c r="D10" s="14" t="s">
        <v>91</v>
      </c>
      <c r="E10" s="14" t="s">
        <v>92</v>
      </c>
      <c r="F10" s="14" t="s">
        <v>93</v>
      </c>
      <c r="G10" s="15" t="s">
        <v>62</v>
      </c>
      <c r="H10" s="15" t="s">
        <v>62</v>
      </c>
      <c r="I10" s="15" t="s">
        <v>62</v>
      </c>
      <c r="J10" s="15" t="s">
        <v>62</v>
      </c>
      <c r="K10" s="15" t="s">
        <v>62</v>
      </c>
      <c r="L10" s="15" t="s">
        <v>62</v>
      </c>
      <c r="M10" s="15" t="s">
        <v>62</v>
      </c>
      <c r="N10" s="16">
        <v>76</v>
      </c>
      <c r="P10" s="58">
        <v>0</v>
      </c>
      <c r="Q10" s="59">
        <v>17</v>
      </c>
      <c r="R10" s="59">
        <v>49</v>
      </c>
      <c r="S10" s="59">
        <v>9</v>
      </c>
      <c r="T10" s="59">
        <v>1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/>
      <c r="AD10" s="53">
        <f>AVERAGE(P9:P10)</f>
        <v>0</v>
      </c>
      <c r="AE10" s="53">
        <f t="shared" ref="AE10" si="13">AVERAGE(Q9:Q10)</f>
        <v>26</v>
      </c>
      <c r="AF10" s="53">
        <f t="shared" ref="AF10" si="14">AVERAGE(R9:R10)</f>
        <v>43.5</v>
      </c>
      <c r="AG10" s="53">
        <f t="shared" ref="AG10" si="15">AVERAGE(S9:S10)</f>
        <v>6</v>
      </c>
      <c r="AH10" s="53">
        <f t="shared" ref="AH10" si="16">AVERAGE(T9:T10)</f>
        <v>0.5</v>
      </c>
      <c r="AI10" s="53">
        <f t="shared" ref="AI10" si="17">AVERAGE(U9:U10)</f>
        <v>0</v>
      </c>
      <c r="AJ10" s="53">
        <f t="shared" ref="AJ10" si="18">AVERAGE(V9:V10)</f>
        <v>0</v>
      </c>
      <c r="AK10" s="53">
        <f t="shared" ref="AK10" si="19">AVERAGE(W9:W10)</f>
        <v>0</v>
      </c>
      <c r="AL10" s="53">
        <f t="shared" ref="AL10" si="20">AVERAGE(X9:X10)</f>
        <v>0</v>
      </c>
      <c r="AM10" s="53">
        <f t="shared" ref="AM10" si="21">AVERAGE(Y9:Y10)</f>
        <v>0</v>
      </c>
      <c r="AN10" s="53">
        <f t="shared" ref="AN10" si="22">AVERAGE(Z9:Z10)</f>
        <v>0</v>
      </c>
      <c r="AO10" s="53">
        <f t="shared" ref="AO10" si="23">AVERAGE(AA9:AA10)</f>
        <v>0</v>
      </c>
      <c r="AP10" s="53">
        <f t="shared" ref="AP10" si="24">AVERAGE(AB9:AB10)</f>
        <v>0</v>
      </c>
      <c r="AQ10" s="2">
        <v>6</v>
      </c>
      <c r="AS10" s="2">
        <v>0</v>
      </c>
      <c r="AT10" s="2">
        <v>9</v>
      </c>
      <c r="AU10" s="2">
        <v>19</v>
      </c>
      <c r="AV10" s="2">
        <v>0</v>
      </c>
      <c r="AW10" s="2">
        <v>0.5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5</v>
      </c>
    </row>
    <row r="11" spans="1:58">
      <c r="A11" s="1" t="s">
        <v>8</v>
      </c>
      <c r="B11" s="14" t="s">
        <v>94</v>
      </c>
      <c r="C11" s="14" t="s">
        <v>95</v>
      </c>
      <c r="D11" s="14" t="s">
        <v>96</v>
      </c>
      <c r="E11" s="14" t="s">
        <v>96</v>
      </c>
      <c r="F11" s="15" t="s">
        <v>62</v>
      </c>
      <c r="G11" s="15" t="s">
        <v>62</v>
      </c>
      <c r="H11" s="15" t="s">
        <v>62</v>
      </c>
      <c r="I11" s="15" t="s">
        <v>62</v>
      </c>
      <c r="J11" s="15" t="s">
        <v>62</v>
      </c>
      <c r="K11" s="14" t="s">
        <v>74</v>
      </c>
      <c r="L11" s="15" t="s">
        <v>62</v>
      </c>
      <c r="M11" s="15" t="s">
        <v>62</v>
      </c>
      <c r="N11" s="16">
        <v>113</v>
      </c>
      <c r="P11" s="59">
        <v>67</v>
      </c>
      <c r="Q11" s="59">
        <v>33</v>
      </c>
      <c r="R11" s="59">
        <v>5</v>
      </c>
      <c r="S11" s="59">
        <v>5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9">
        <v>3</v>
      </c>
      <c r="Z11" s="58">
        <v>0</v>
      </c>
      <c r="AA11" s="58">
        <v>0</v>
      </c>
      <c r="AB11" s="58">
        <v>0</v>
      </c>
      <c r="AC11" s="58"/>
      <c r="AS11" s="2">
        <v>0</v>
      </c>
      <c r="AT11" s="2">
        <v>26</v>
      </c>
      <c r="AU11" s="2">
        <v>43.5</v>
      </c>
      <c r="AV11" s="2">
        <v>6</v>
      </c>
      <c r="AW11" s="2">
        <v>0.5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6</v>
      </c>
    </row>
    <row r="12" spans="1:58">
      <c r="A12" s="1" t="s">
        <v>66</v>
      </c>
      <c r="B12" s="14" t="s">
        <v>97</v>
      </c>
      <c r="C12" s="14" t="s">
        <v>98</v>
      </c>
      <c r="D12" s="14" t="s">
        <v>99</v>
      </c>
      <c r="E12" s="14" t="s">
        <v>100</v>
      </c>
      <c r="F12" s="15" t="s">
        <v>62</v>
      </c>
      <c r="G12" s="14" t="s">
        <v>100</v>
      </c>
      <c r="H12" s="15" t="s">
        <v>62</v>
      </c>
      <c r="I12" s="15" t="s">
        <v>62</v>
      </c>
      <c r="J12" s="15" t="s">
        <v>62</v>
      </c>
      <c r="K12" s="14" t="s">
        <v>101</v>
      </c>
      <c r="L12" s="15" t="s">
        <v>62</v>
      </c>
      <c r="M12" s="15" t="s">
        <v>62</v>
      </c>
      <c r="N12" s="16">
        <v>171</v>
      </c>
      <c r="P12" s="59">
        <v>150</v>
      </c>
      <c r="Q12" s="59">
        <v>14</v>
      </c>
      <c r="R12" s="59">
        <v>2</v>
      </c>
      <c r="S12" s="59">
        <v>1</v>
      </c>
      <c r="T12" s="58">
        <v>0</v>
      </c>
      <c r="U12" s="59">
        <v>1</v>
      </c>
      <c r="V12" s="58">
        <v>0</v>
      </c>
      <c r="W12" s="58">
        <v>0</v>
      </c>
      <c r="X12" s="58">
        <v>0</v>
      </c>
      <c r="Y12" s="59">
        <v>3</v>
      </c>
      <c r="Z12" s="58">
        <v>0</v>
      </c>
      <c r="AA12" s="58">
        <v>0</v>
      </c>
      <c r="AB12" s="58">
        <v>0</v>
      </c>
      <c r="AC12" s="58"/>
      <c r="AD12" s="53">
        <f>AVERAGE(P11:P12)</f>
        <v>108.5</v>
      </c>
      <c r="AE12" s="53">
        <f t="shared" ref="AE12" si="25">AVERAGE(Q11:Q12)</f>
        <v>23.5</v>
      </c>
      <c r="AF12" s="53">
        <f t="shared" ref="AF12" si="26">AVERAGE(R11:R12)</f>
        <v>3.5</v>
      </c>
      <c r="AG12" s="53">
        <f t="shared" ref="AG12" si="27">AVERAGE(S11:S12)</f>
        <v>3</v>
      </c>
      <c r="AH12" s="53">
        <f t="shared" ref="AH12" si="28">AVERAGE(T11:T12)</f>
        <v>0</v>
      </c>
      <c r="AI12" s="53">
        <f t="shared" ref="AI12" si="29">AVERAGE(U11:U12)</f>
        <v>0.5</v>
      </c>
      <c r="AJ12" s="53">
        <f t="shared" ref="AJ12" si="30">AVERAGE(V11:V12)</f>
        <v>0</v>
      </c>
      <c r="AK12" s="53">
        <f t="shared" ref="AK12" si="31">AVERAGE(W11:W12)</f>
        <v>0</v>
      </c>
      <c r="AL12" s="53">
        <f t="shared" ref="AL12" si="32">AVERAGE(X11:X12)</f>
        <v>0</v>
      </c>
      <c r="AM12" s="53">
        <f t="shared" ref="AM12" si="33">AVERAGE(Y11:Y12)</f>
        <v>3</v>
      </c>
      <c r="AN12" s="53">
        <f t="shared" ref="AN12" si="34">AVERAGE(Z11:Z12)</f>
        <v>0</v>
      </c>
      <c r="AO12" s="53">
        <f t="shared" ref="AO12" si="35">AVERAGE(AA11:AA12)</f>
        <v>0</v>
      </c>
      <c r="AP12" s="53">
        <f t="shared" ref="AP12" si="36">AVERAGE(AB11:AB12)</f>
        <v>0</v>
      </c>
      <c r="AQ12" s="2">
        <v>7</v>
      </c>
      <c r="AS12" s="2">
        <v>108.5</v>
      </c>
      <c r="AT12" s="2">
        <v>23.5</v>
      </c>
      <c r="AU12" s="2">
        <v>3.5</v>
      </c>
      <c r="AV12" s="2">
        <v>3</v>
      </c>
      <c r="AW12" s="2">
        <v>0</v>
      </c>
      <c r="AX12" s="2">
        <v>0.5</v>
      </c>
      <c r="AY12" s="2">
        <v>0</v>
      </c>
      <c r="AZ12" s="2">
        <v>0</v>
      </c>
      <c r="BA12" s="2">
        <v>0</v>
      </c>
      <c r="BB12" s="2">
        <v>3</v>
      </c>
      <c r="BC12" s="2">
        <v>0</v>
      </c>
      <c r="BD12" s="2">
        <v>0</v>
      </c>
      <c r="BE12" s="2">
        <v>0</v>
      </c>
      <c r="BF12" s="2">
        <v>7</v>
      </c>
    </row>
    <row r="13" spans="1:58">
      <c r="A13" s="1" t="s">
        <v>9</v>
      </c>
      <c r="B13" s="14" t="s">
        <v>100</v>
      </c>
      <c r="C13" s="14" t="s">
        <v>102</v>
      </c>
      <c r="D13" s="14" t="s">
        <v>103</v>
      </c>
      <c r="E13" s="14" t="s">
        <v>104</v>
      </c>
      <c r="F13" s="14" t="s">
        <v>105</v>
      </c>
      <c r="G13" s="15" t="s">
        <v>62</v>
      </c>
      <c r="H13" s="15" t="s">
        <v>62</v>
      </c>
      <c r="I13" s="15" t="s">
        <v>62</v>
      </c>
      <c r="J13" s="15" t="s">
        <v>62</v>
      </c>
      <c r="K13" s="15" t="s">
        <v>62</v>
      </c>
      <c r="L13" s="15" t="s">
        <v>62</v>
      </c>
      <c r="M13" s="15" t="s">
        <v>62</v>
      </c>
      <c r="N13" s="16">
        <v>155</v>
      </c>
      <c r="P13" s="59">
        <v>1</v>
      </c>
      <c r="Q13" s="59">
        <v>107</v>
      </c>
      <c r="R13" s="59">
        <v>30</v>
      </c>
      <c r="S13" s="59">
        <v>15</v>
      </c>
      <c r="T13" s="59">
        <v>2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/>
      <c r="AS13" s="2">
        <v>0.5</v>
      </c>
      <c r="AT13" s="2">
        <v>108</v>
      </c>
      <c r="AU13" s="2">
        <v>37.5</v>
      </c>
      <c r="AV13" s="2">
        <v>12.5</v>
      </c>
      <c r="AW13" s="2">
        <v>3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8</v>
      </c>
    </row>
    <row r="14" spans="1:58">
      <c r="A14" s="1" t="s">
        <v>67</v>
      </c>
      <c r="B14" s="15" t="s">
        <v>62</v>
      </c>
      <c r="C14" s="14" t="s">
        <v>106</v>
      </c>
      <c r="D14" s="14" t="s">
        <v>107</v>
      </c>
      <c r="E14" s="14" t="s">
        <v>108</v>
      </c>
      <c r="F14" s="14" t="s">
        <v>109</v>
      </c>
      <c r="G14" s="15" t="s">
        <v>62</v>
      </c>
      <c r="H14" s="15" t="s">
        <v>62</v>
      </c>
      <c r="I14" s="15" t="s">
        <v>62</v>
      </c>
      <c r="J14" s="15" t="s">
        <v>62</v>
      </c>
      <c r="K14" s="15" t="s">
        <v>62</v>
      </c>
      <c r="L14" s="15" t="s">
        <v>62</v>
      </c>
      <c r="M14" s="15" t="s">
        <v>62</v>
      </c>
      <c r="N14" s="16">
        <v>168</v>
      </c>
      <c r="P14" s="58">
        <v>0</v>
      </c>
      <c r="Q14" s="59">
        <v>109</v>
      </c>
      <c r="R14" s="59">
        <v>45</v>
      </c>
      <c r="S14" s="59">
        <v>10</v>
      </c>
      <c r="T14" s="59">
        <v>4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/>
      <c r="AD14" s="53">
        <f>AVERAGE(P13:P14)</f>
        <v>0.5</v>
      </c>
      <c r="AE14" s="53">
        <f t="shared" ref="AE14" si="37">AVERAGE(Q13:Q14)</f>
        <v>108</v>
      </c>
      <c r="AF14" s="53">
        <f t="shared" ref="AF14" si="38">AVERAGE(R13:R14)</f>
        <v>37.5</v>
      </c>
      <c r="AG14" s="53">
        <f t="shared" ref="AG14" si="39">AVERAGE(S13:S14)</f>
        <v>12.5</v>
      </c>
      <c r="AH14" s="53">
        <f t="shared" ref="AH14" si="40">AVERAGE(T13:T14)</f>
        <v>3</v>
      </c>
      <c r="AI14" s="53">
        <f t="shared" ref="AI14" si="41">AVERAGE(U13:U14)</f>
        <v>0</v>
      </c>
      <c r="AJ14" s="53">
        <f t="shared" ref="AJ14" si="42">AVERAGE(V13:V14)</f>
        <v>0</v>
      </c>
      <c r="AK14" s="53">
        <f t="shared" ref="AK14" si="43">AVERAGE(W13:W14)</f>
        <v>0</v>
      </c>
      <c r="AL14" s="53">
        <f t="shared" ref="AL14" si="44">AVERAGE(X13:X14)</f>
        <v>0</v>
      </c>
      <c r="AM14" s="53">
        <f t="shared" ref="AM14" si="45">AVERAGE(Y13:Y14)</f>
        <v>0</v>
      </c>
      <c r="AN14" s="53">
        <f t="shared" ref="AN14" si="46">AVERAGE(Z13:Z14)</f>
        <v>0</v>
      </c>
      <c r="AO14" s="53">
        <f t="shared" ref="AO14" si="47">AVERAGE(AA13:AA14)</f>
        <v>0</v>
      </c>
      <c r="AP14" s="53">
        <f t="shared" ref="AP14" si="48">AVERAGE(AB13:AB14)</f>
        <v>0</v>
      </c>
      <c r="AQ14" s="2">
        <v>8</v>
      </c>
      <c r="AS14" s="2">
        <v>0</v>
      </c>
      <c r="AT14" s="2">
        <v>9.5</v>
      </c>
      <c r="AU14" s="2">
        <v>18</v>
      </c>
      <c r="AV14" s="2">
        <v>0</v>
      </c>
      <c r="AW14" s="2">
        <v>3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9</v>
      </c>
    </row>
    <row r="15" spans="1:58">
      <c r="A15" s="1" t="s">
        <v>10</v>
      </c>
      <c r="B15" s="15" t="s">
        <v>62</v>
      </c>
      <c r="C15" s="14" t="s">
        <v>110</v>
      </c>
      <c r="D15" s="14" t="s">
        <v>111</v>
      </c>
      <c r="E15" s="15" t="s">
        <v>62</v>
      </c>
      <c r="F15" s="14" t="s">
        <v>112</v>
      </c>
      <c r="G15" s="15" t="s">
        <v>62</v>
      </c>
      <c r="H15" s="15" t="s">
        <v>62</v>
      </c>
      <c r="I15" s="15" t="s">
        <v>62</v>
      </c>
      <c r="J15" s="15" t="s">
        <v>62</v>
      </c>
      <c r="K15" s="15" t="s">
        <v>62</v>
      </c>
      <c r="L15" s="15" t="s">
        <v>62</v>
      </c>
      <c r="M15" s="15" t="s">
        <v>62</v>
      </c>
      <c r="N15" s="16">
        <v>46</v>
      </c>
      <c r="P15" s="58">
        <v>0</v>
      </c>
      <c r="Q15" s="59">
        <v>17</v>
      </c>
      <c r="R15" s="59">
        <v>27</v>
      </c>
      <c r="S15" s="58">
        <v>0</v>
      </c>
      <c r="T15" s="59">
        <v>2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/>
    </row>
    <row r="16" spans="1:58">
      <c r="A16" s="1" t="s">
        <v>68</v>
      </c>
      <c r="B16" s="15" t="s">
        <v>62</v>
      </c>
      <c r="C16" s="14" t="s">
        <v>113</v>
      </c>
      <c r="D16" s="14" t="s">
        <v>114</v>
      </c>
      <c r="E16" s="15" t="s">
        <v>62</v>
      </c>
      <c r="F16" s="14" t="s">
        <v>115</v>
      </c>
      <c r="G16" s="15" t="s">
        <v>62</v>
      </c>
      <c r="H16" s="15" t="s">
        <v>62</v>
      </c>
      <c r="I16" s="15" t="s">
        <v>62</v>
      </c>
      <c r="J16" s="15" t="s">
        <v>62</v>
      </c>
      <c r="K16" s="15" t="s">
        <v>62</v>
      </c>
      <c r="L16" s="15" t="s">
        <v>62</v>
      </c>
      <c r="M16" s="15" t="s">
        <v>62</v>
      </c>
      <c r="N16" s="16">
        <v>15</v>
      </c>
      <c r="P16" s="58">
        <v>0</v>
      </c>
      <c r="Q16" s="59">
        <v>2</v>
      </c>
      <c r="R16" s="59">
        <v>9</v>
      </c>
      <c r="S16" s="58">
        <v>0</v>
      </c>
      <c r="T16" s="59">
        <v>4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/>
      <c r="AD16" s="53">
        <f>AVERAGE(P15:P16)</f>
        <v>0</v>
      </c>
      <c r="AE16" s="53">
        <f t="shared" ref="AE16" si="49">AVERAGE(Q15:Q16)</f>
        <v>9.5</v>
      </c>
      <c r="AF16" s="53">
        <f t="shared" ref="AF16" si="50">AVERAGE(R15:R16)</f>
        <v>18</v>
      </c>
      <c r="AG16" s="53">
        <f t="shared" ref="AG16" si="51">AVERAGE(S15:S16)</f>
        <v>0</v>
      </c>
      <c r="AH16" s="53">
        <f t="shared" ref="AH16" si="52">AVERAGE(T15:T16)</f>
        <v>3</v>
      </c>
      <c r="AI16" s="53">
        <f t="shared" ref="AI16" si="53">AVERAGE(U15:U16)</f>
        <v>0</v>
      </c>
      <c r="AJ16" s="53">
        <f t="shared" ref="AJ16" si="54">AVERAGE(V15:V16)</f>
        <v>0</v>
      </c>
      <c r="AK16" s="53">
        <f t="shared" ref="AK16" si="55">AVERAGE(W15:W16)</f>
        <v>0</v>
      </c>
      <c r="AL16" s="53">
        <f t="shared" ref="AL16" si="56">AVERAGE(X15:X16)</f>
        <v>0</v>
      </c>
      <c r="AM16" s="53">
        <f t="shared" ref="AM16" si="57">AVERAGE(Y15:Y16)</f>
        <v>0</v>
      </c>
      <c r="AN16" s="53">
        <f t="shared" ref="AN16" si="58">AVERAGE(Z15:Z16)</f>
        <v>0</v>
      </c>
      <c r="AO16" s="53">
        <f t="shared" ref="AO16" si="59">AVERAGE(AA15:AA16)</f>
        <v>0</v>
      </c>
      <c r="AP16" s="53">
        <f t="shared" ref="AP16" si="60">AVERAGE(AB15:AB16)</f>
        <v>0</v>
      </c>
      <c r="AQ16" s="2">
        <v>9</v>
      </c>
    </row>
    <row r="17" spans="1:43">
      <c r="A17" s="1" t="s">
        <v>11</v>
      </c>
      <c r="B17" s="14" t="s">
        <v>116</v>
      </c>
      <c r="C17" s="14" t="s">
        <v>117</v>
      </c>
      <c r="D17" s="14" t="s">
        <v>118</v>
      </c>
      <c r="E17" s="15" t="s">
        <v>62</v>
      </c>
      <c r="F17" s="14" t="s">
        <v>119</v>
      </c>
      <c r="G17" s="15" t="s">
        <v>62</v>
      </c>
      <c r="H17" s="15" t="s">
        <v>62</v>
      </c>
      <c r="I17" s="15" t="s">
        <v>62</v>
      </c>
      <c r="J17" s="15" t="s">
        <v>62</v>
      </c>
      <c r="K17" s="15" t="s">
        <v>62</v>
      </c>
      <c r="L17" s="15" t="s">
        <v>62</v>
      </c>
      <c r="M17" s="15" t="s">
        <v>62</v>
      </c>
      <c r="N17" s="16">
        <v>116</v>
      </c>
      <c r="P17" s="59">
        <v>83</v>
      </c>
      <c r="Q17" s="59">
        <v>28</v>
      </c>
      <c r="R17" s="59">
        <v>3</v>
      </c>
      <c r="S17" s="58">
        <v>0</v>
      </c>
      <c r="T17" s="59">
        <v>2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/>
    </row>
    <row r="18" spans="1:43">
      <c r="A18" s="1" t="s">
        <v>120</v>
      </c>
      <c r="B18" s="14" t="s">
        <v>121</v>
      </c>
      <c r="C18" s="14" t="s">
        <v>122</v>
      </c>
      <c r="D18" s="14" t="s">
        <v>123</v>
      </c>
      <c r="E18" s="15" t="s">
        <v>62</v>
      </c>
      <c r="F18" s="15" t="s">
        <v>62</v>
      </c>
      <c r="G18" s="15" t="s">
        <v>62</v>
      </c>
      <c r="H18" s="15" t="s">
        <v>62</v>
      </c>
      <c r="I18" s="15" t="s">
        <v>62</v>
      </c>
      <c r="J18" s="15" t="s">
        <v>62</v>
      </c>
      <c r="K18" s="15" t="s">
        <v>62</v>
      </c>
      <c r="L18" s="14" t="s">
        <v>70</v>
      </c>
      <c r="M18" s="15" t="s">
        <v>62</v>
      </c>
      <c r="N18" s="16">
        <v>111</v>
      </c>
      <c r="P18" s="59">
        <v>35</v>
      </c>
      <c r="Q18" s="59">
        <v>55</v>
      </c>
      <c r="R18" s="59">
        <v>20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9">
        <v>1</v>
      </c>
      <c r="AA18" s="58">
        <v>0</v>
      </c>
      <c r="AB18" s="58">
        <v>0</v>
      </c>
      <c r="AC18" s="58"/>
      <c r="AD18" s="53">
        <f>AVERAGE(P17:P18)</f>
        <v>59</v>
      </c>
      <c r="AE18" s="53">
        <f t="shared" ref="AE18" si="61">AVERAGE(Q17:Q18)</f>
        <v>41.5</v>
      </c>
      <c r="AF18" s="53">
        <f t="shared" ref="AF18" si="62">AVERAGE(R17:R18)</f>
        <v>11.5</v>
      </c>
      <c r="AG18" s="53">
        <f t="shared" ref="AG18" si="63">AVERAGE(S17:S18)</f>
        <v>0</v>
      </c>
      <c r="AH18" s="53">
        <f t="shared" ref="AH18" si="64">AVERAGE(T17:T18)</f>
        <v>1</v>
      </c>
      <c r="AI18" s="53">
        <f t="shared" ref="AI18" si="65">AVERAGE(U17:U18)</f>
        <v>0</v>
      </c>
      <c r="AJ18" s="53">
        <f t="shared" ref="AJ18" si="66">AVERAGE(V17:V18)</f>
        <v>0</v>
      </c>
      <c r="AK18" s="53">
        <f t="shared" ref="AK18" si="67">AVERAGE(W17:W18)</f>
        <v>0</v>
      </c>
      <c r="AL18" s="53">
        <f t="shared" ref="AL18" si="68">AVERAGE(X17:X18)</f>
        <v>0</v>
      </c>
      <c r="AM18" s="53">
        <f t="shared" ref="AM18" si="69">AVERAGE(Y17:Y18)</f>
        <v>0</v>
      </c>
      <c r="AN18" s="53">
        <f t="shared" ref="AN18" si="70">AVERAGE(Z17:Z18)</f>
        <v>0.5</v>
      </c>
      <c r="AO18" s="53">
        <f t="shared" ref="AO18" si="71">AVERAGE(AA17:AA18)</f>
        <v>0</v>
      </c>
      <c r="AP18" s="53">
        <f t="shared" ref="AP18" si="72">AVERAGE(AB17:AB18)</f>
        <v>0</v>
      </c>
      <c r="AQ18" s="2">
        <v>1</v>
      </c>
    </row>
    <row r="19" spans="1:43">
      <c r="A19" s="1" t="s">
        <v>12</v>
      </c>
      <c r="B19" s="14" t="s">
        <v>124</v>
      </c>
      <c r="C19" s="14" t="s">
        <v>125</v>
      </c>
      <c r="D19" s="14" t="s">
        <v>126</v>
      </c>
      <c r="E19" s="15" t="s">
        <v>62</v>
      </c>
      <c r="F19" s="15" t="s">
        <v>62</v>
      </c>
      <c r="G19" s="15" t="s">
        <v>62</v>
      </c>
      <c r="H19" s="15" t="s">
        <v>62</v>
      </c>
      <c r="I19" s="15" t="s">
        <v>62</v>
      </c>
      <c r="J19" s="15" t="s">
        <v>62</v>
      </c>
      <c r="K19" s="15" t="s">
        <v>62</v>
      </c>
      <c r="L19" s="15" t="s">
        <v>62</v>
      </c>
      <c r="M19" s="14" t="s">
        <v>127</v>
      </c>
      <c r="N19" s="16">
        <v>509</v>
      </c>
      <c r="P19" s="59">
        <v>241</v>
      </c>
      <c r="Q19" s="59">
        <v>237</v>
      </c>
      <c r="R19" s="59">
        <v>29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9">
        <v>2</v>
      </c>
      <c r="AB19" s="58">
        <v>0</v>
      </c>
      <c r="AC19" s="58"/>
    </row>
    <row r="20" spans="1:43">
      <c r="A20" s="1" t="s">
        <v>128</v>
      </c>
      <c r="B20" s="14" t="s">
        <v>129</v>
      </c>
      <c r="C20" s="14" t="s">
        <v>130</v>
      </c>
      <c r="D20" s="14" t="s">
        <v>131</v>
      </c>
      <c r="E20" s="15" t="s">
        <v>62</v>
      </c>
      <c r="F20" s="14" t="s">
        <v>132</v>
      </c>
      <c r="G20" s="15" t="s">
        <v>62</v>
      </c>
      <c r="H20" s="15" t="s">
        <v>62</v>
      </c>
      <c r="I20" s="15" t="s">
        <v>62</v>
      </c>
      <c r="J20" s="15" t="s">
        <v>62</v>
      </c>
      <c r="K20" s="15" t="s">
        <v>62</v>
      </c>
      <c r="L20" s="14" t="s">
        <v>132</v>
      </c>
      <c r="M20" s="15" t="s">
        <v>62</v>
      </c>
      <c r="N20" s="16">
        <v>739</v>
      </c>
      <c r="P20" s="59">
        <v>309</v>
      </c>
      <c r="Q20" s="59">
        <v>382</v>
      </c>
      <c r="R20" s="59">
        <v>46</v>
      </c>
      <c r="S20" s="58">
        <v>0</v>
      </c>
      <c r="T20" s="59">
        <v>1</v>
      </c>
      <c r="U20" s="58">
        <v>0</v>
      </c>
      <c r="V20" s="58">
        <v>0</v>
      </c>
      <c r="W20" s="58">
        <v>0</v>
      </c>
      <c r="X20" s="58">
        <v>0</v>
      </c>
      <c r="Y20" s="58">
        <v>0</v>
      </c>
      <c r="Z20" s="59">
        <v>1</v>
      </c>
      <c r="AA20" s="58">
        <v>0</v>
      </c>
      <c r="AB20" s="58">
        <v>0</v>
      </c>
      <c r="AC20" s="58"/>
      <c r="AD20" s="53">
        <f>AVERAGE(P19:P20)</f>
        <v>275</v>
      </c>
      <c r="AE20" s="53">
        <f t="shared" ref="AE20" si="73">AVERAGE(Q19:Q20)</f>
        <v>309.5</v>
      </c>
      <c r="AF20" s="53">
        <f t="shared" ref="AF20" si="74">AVERAGE(R19:R20)</f>
        <v>37.5</v>
      </c>
      <c r="AG20" s="53">
        <f t="shared" ref="AG20" si="75">AVERAGE(S19:S20)</f>
        <v>0</v>
      </c>
      <c r="AH20" s="53">
        <f t="shared" ref="AH20" si="76">AVERAGE(T19:T20)</f>
        <v>0.5</v>
      </c>
      <c r="AI20" s="53">
        <f t="shared" ref="AI20" si="77">AVERAGE(U19:U20)</f>
        <v>0</v>
      </c>
      <c r="AJ20" s="53">
        <f t="shared" ref="AJ20" si="78">AVERAGE(V19:V20)</f>
        <v>0</v>
      </c>
      <c r="AK20" s="53">
        <f t="shared" ref="AK20" si="79">AVERAGE(W19:W20)</f>
        <v>0</v>
      </c>
      <c r="AL20" s="53">
        <f t="shared" ref="AL20" si="80">AVERAGE(X19:X20)</f>
        <v>0</v>
      </c>
      <c r="AM20" s="53">
        <f t="shared" ref="AM20" si="81">AVERAGE(Y19:Y20)</f>
        <v>0</v>
      </c>
      <c r="AN20" s="53">
        <f t="shared" ref="AN20" si="82">AVERAGE(Z19:Z20)</f>
        <v>0.5</v>
      </c>
      <c r="AO20" s="53">
        <f t="shared" ref="AO20" si="83">AVERAGE(AA19:AA20)</f>
        <v>1</v>
      </c>
      <c r="AP20" s="53">
        <f t="shared" ref="AP20" si="84">AVERAGE(AB19:AB20)</f>
        <v>0</v>
      </c>
      <c r="AQ20" s="2">
        <v>2</v>
      </c>
    </row>
    <row r="21" spans="1:43">
      <c r="A21" s="1" t="s">
        <v>13</v>
      </c>
      <c r="B21" s="14" t="s">
        <v>133</v>
      </c>
      <c r="C21" s="14" t="s">
        <v>134</v>
      </c>
      <c r="D21" s="14" t="s">
        <v>135</v>
      </c>
      <c r="E21" s="14" t="s">
        <v>132</v>
      </c>
      <c r="F21" s="15" t="s">
        <v>62</v>
      </c>
      <c r="G21" s="15" t="s">
        <v>62</v>
      </c>
      <c r="H21" s="15" t="s">
        <v>62</v>
      </c>
      <c r="I21" s="15" t="s">
        <v>62</v>
      </c>
      <c r="J21" s="14" t="s">
        <v>132</v>
      </c>
      <c r="K21" s="14" t="s">
        <v>136</v>
      </c>
      <c r="L21" s="14" t="s">
        <v>137</v>
      </c>
      <c r="M21" s="14" t="s">
        <v>138</v>
      </c>
      <c r="N21" s="16">
        <v>1591</v>
      </c>
      <c r="P21" s="59">
        <v>1286</v>
      </c>
      <c r="Q21" s="59">
        <v>199</v>
      </c>
      <c r="R21" s="59">
        <v>22</v>
      </c>
      <c r="S21" s="59">
        <v>1</v>
      </c>
      <c r="T21" s="58">
        <v>0</v>
      </c>
      <c r="U21" s="58">
        <v>0</v>
      </c>
      <c r="V21" s="58">
        <v>0</v>
      </c>
      <c r="W21" s="58">
        <v>0</v>
      </c>
      <c r="X21" s="59">
        <v>1</v>
      </c>
      <c r="Y21" s="59">
        <v>5</v>
      </c>
      <c r="Z21" s="59">
        <v>65</v>
      </c>
      <c r="AA21" s="59">
        <v>12</v>
      </c>
      <c r="AB21" s="58">
        <v>0</v>
      </c>
      <c r="AC21" s="58"/>
    </row>
    <row r="22" spans="1:43" ht="15.75" thickBot="1">
      <c r="A22" s="12" t="s">
        <v>139</v>
      </c>
      <c r="B22" s="17" t="s">
        <v>140</v>
      </c>
      <c r="C22" s="17" t="s">
        <v>141</v>
      </c>
      <c r="D22" s="17" t="s">
        <v>142</v>
      </c>
      <c r="E22" s="18" t="s">
        <v>62</v>
      </c>
      <c r="F22" s="18" t="s">
        <v>62</v>
      </c>
      <c r="G22" s="18" t="s">
        <v>62</v>
      </c>
      <c r="H22" s="18" t="s">
        <v>62</v>
      </c>
      <c r="I22" s="18" t="s">
        <v>62</v>
      </c>
      <c r="J22" s="17" t="s">
        <v>143</v>
      </c>
      <c r="K22" s="17" t="s">
        <v>144</v>
      </c>
      <c r="L22" s="17" t="s">
        <v>145</v>
      </c>
      <c r="M22" s="17" t="s">
        <v>146</v>
      </c>
      <c r="N22" s="13">
        <v>1203</v>
      </c>
      <c r="P22" s="59">
        <v>1015</v>
      </c>
      <c r="Q22" s="59">
        <v>125</v>
      </c>
      <c r="R22" s="59">
        <v>24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9">
        <v>3</v>
      </c>
      <c r="Y22" s="59">
        <v>2</v>
      </c>
      <c r="Z22" s="59">
        <v>2</v>
      </c>
      <c r="AA22" s="59">
        <v>11</v>
      </c>
      <c r="AB22" s="58">
        <v>0</v>
      </c>
      <c r="AC22" s="58"/>
      <c r="AD22" s="53">
        <f>AVERAGE(P21:P22)</f>
        <v>1150.5</v>
      </c>
      <c r="AE22" s="53">
        <f t="shared" ref="AE22" si="85">AVERAGE(Q21:Q22)</f>
        <v>162</v>
      </c>
      <c r="AF22" s="53">
        <f t="shared" ref="AF22" si="86">AVERAGE(R21:R22)</f>
        <v>23</v>
      </c>
      <c r="AG22" s="53">
        <f t="shared" ref="AG22" si="87">AVERAGE(S21:S22)</f>
        <v>0.5</v>
      </c>
      <c r="AH22" s="53">
        <f t="shared" ref="AH22" si="88">AVERAGE(T21:T22)</f>
        <v>0</v>
      </c>
      <c r="AI22" s="53">
        <f t="shared" ref="AI22" si="89">AVERAGE(U21:U22)</f>
        <v>0</v>
      </c>
      <c r="AJ22" s="53">
        <f t="shared" ref="AJ22" si="90">AVERAGE(V21:V22)</f>
        <v>0</v>
      </c>
      <c r="AK22" s="53">
        <f t="shared" ref="AK22" si="91">AVERAGE(W21:W22)</f>
        <v>0</v>
      </c>
      <c r="AL22" s="53">
        <f t="shared" ref="AL22" si="92">AVERAGE(X21:X22)</f>
        <v>2</v>
      </c>
      <c r="AM22" s="53">
        <f t="shared" ref="AM22" si="93">AVERAGE(Y21:Y22)</f>
        <v>3.5</v>
      </c>
      <c r="AN22" s="53">
        <f t="shared" ref="AN22" si="94">AVERAGE(Z21:Z22)</f>
        <v>33.5</v>
      </c>
      <c r="AO22" s="53">
        <f t="shared" ref="AO22" si="95">AVERAGE(AA21:AA22)</f>
        <v>11.5</v>
      </c>
      <c r="AP22" s="53">
        <f t="shared" ref="AP22" si="96">AVERAGE(AB21:AB22)</f>
        <v>0</v>
      </c>
      <c r="AQ22" s="2">
        <v>3</v>
      </c>
    </row>
    <row r="24" spans="1:43" ht="15.75" thickBot="1">
      <c r="O24" s="13" t="s">
        <v>49</v>
      </c>
      <c r="P24" s="13" t="s">
        <v>50</v>
      </c>
      <c r="Q24" s="13" t="s">
        <v>51</v>
      </c>
      <c r="R24" s="13" t="s">
        <v>52</v>
      </c>
      <c r="S24" s="13" t="s">
        <v>53</v>
      </c>
      <c r="T24" s="13" t="s">
        <v>54</v>
      </c>
      <c r="U24" s="13" t="s">
        <v>55</v>
      </c>
      <c r="V24" s="13" t="s">
        <v>56</v>
      </c>
      <c r="W24" s="13" t="s">
        <v>57</v>
      </c>
      <c r="X24" s="13" t="s">
        <v>58</v>
      </c>
      <c r="Y24" s="13" t="s">
        <v>59</v>
      </c>
      <c r="Z24" s="13" t="s">
        <v>60</v>
      </c>
    </row>
    <row r="25" spans="1:43">
      <c r="A25" s="1" t="s">
        <v>11</v>
      </c>
      <c r="B25" s="2">
        <v>113.5</v>
      </c>
      <c r="N25" s="1" t="s">
        <v>11</v>
      </c>
      <c r="O25" s="2">
        <v>59</v>
      </c>
      <c r="P25" s="2">
        <v>41.5</v>
      </c>
      <c r="Q25" s="2">
        <v>11.5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0.5</v>
      </c>
      <c r="Z25" s="2">
        <v>0</v>
      </c>
      <c r="AB25" s="2">
        <v>1</v>
      </c>
    </row>
    <row r="26" spans="1:43">
      <c r="A26" s="1" t="s">
        <v>12</v>
      </c>
      <c r="B26" s="2">
        <v>624</v>
      </c>
      <c r="N26" s="1" t="s">
        <v>12</v>
      </c>
      <c r="O26" s="2">
        <v>275</v>
      </c>
      <c r="P26" s="2">
        <v>309.5</v>
      </c>
      <c r="Q26" s="2">
        <v>37.5</v>
      </c>
      <c r="R26" s="2">
        <v>0</v>
      </c>
      <c r="S26" s="2">
        <v>0.5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0.5</v>
      </c>
      <c r="Z26" s="2">
        <v>1</v>
      </c>
      <c r="AB26" s="2">
        <v>2</v>
      </c>
    </row>
    <row r="27" spans="1:43">
      <c r="A27" s="1" t="s">
        <v>13</v>
      </c>
      <c r="B27" s="2">
        <v>1397</v>
      </c>
      <c r="N27" s="1" t="s">
        <v>13</v>
      </c>
      <c r="O27" s="2">
        <v>1150.5</v>
      </c>
      <c r="P27" s="2">
        <v>162</v>
      </c>
      <c r="Q27" s="2">
        <v>23</v>
      </c>
      <c r="R27" s="2">
        <v>0.5</v>
      </c>
      <c r="S27" s="2">
        <v>0</v>
      </c>
      <c r="T27" s="2">
        <v>0</v>
      </c>
      <c r="U27" s="2">
        <v>0</v>
      </c>
      <c r="V27" s="2">
        <v>0</v>
      </c>
      <c r="W27" s="2">
        <v>2</v>
      </c>
      <c r="X27" s="2">
        <v>3.5</v>
      </c>
      <c r="Y27" s="2">
        <v>33.5</v>
      </c>
      <c r="Z27" s="2">
        <v>11.5</v>
      </c>
      <c r="AB27" s="2">
        <v>3</v>
      </c>
    </row>
    <row r="28" spans="1:43">
      <c r="A28" s="1" t="s">
        <v>30</v>
      </c>
      <c r="B28" s="2">
        <v>163.5</v>
      </c>
      <c r="N28" s="1" t="s">
        <v>30</v>
      </c>
      <c r="O28" s="2">
        <v>0.5</v>
      </c>
      <c r="P28" s="2">
        <v>35</v>
      </c>
      <c r="Q28" s="2">
        <v>75.5</v>
      </c>
      <c r="R28" s="2">
        <v>37</v>
      </c>
      <c r="S28" s="2">
        <v>2</v>
      </c>
      <c r="T28" s="2">
        <v>8.5</v>
      </c>
      <c r="U28" s="2">
        <v>2</v>
      </c>
      <c r="V28" s="2">
        <v>3</v>
      </c>
      <c r="W28" s="2">
        <v>0</v>
      </c>
      <c r="X28" s="2">
        <v>0</v>
      </c>
      <c r="Y28" s="2">
        <v>0</v>
      </c>
      <c r="Z28" s="2">
        <v>0</v>
      </c>
      <c r="AB28" s="2">
        <v>4</v>
      </c>
    </row>
    <row r="29" spans="1:43">
      <c r="A29" s="1" t="s">
        <v>31</v>
      </c>
      <c r="B29" s="2">
        <v>28.5</v>
      </c>
      <c r="N29" s="1" t="s">
        <v>31</v>
      </c>
      <c r="O29" s="2">
        <v>0</v>
      </c>
      <c r="P29" s="2">
        <v>9</v>
      </c>
      <c r="Q29" s="2">
        <v>19</v>
      </c>
      <c r="R29" s="2">
        <v>0</v>
      </c>
      <c r="S29" s="2">
        <v>0.5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B29" s="2">
        <v>5</v>
      </c>
    </row>
    <row r="30" spans="1:43">
      <c r="A30" s="1" t="s">
        <v>32</v>
      </c>
      <c r="B30" s="2">
        <v>76</v>
      </c>
      <c r="N30" s="1" t="s">
        <v>32</v>
      </c>
      <c r="O30" s="2">
        <v>0</v>
      </c>
      <c r="P30" s="2">
        <v>26</v>
      </c>
      <c r="Q30" s="2">
        <v>43.5</v>
      </c>
      <c r="R30" s="2">
        <v>6</v>
      </c>
      <c r="S30" s="2">
        <v>0.5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B30" s="2">
        <v>6</v>
      </c>
    </row>
    <row r="31" spans="1:43">
      <c r="A31" s="1" t="s">
        <v>33</v>
      </c>
      <c r="B31" s="2">
        <v>142</v>
      </c>
      <c r="N31" s="1" t="s">
        <v>33</v>
      </c>
      <c r="O31" s="2">
        <v>108.5</v>
      </c>
      <c r="P31" s="2">
        <v>23.5</v>
      </c>
      <c r="Q31" s="2">
        <v>3.5</v>
      </c>
      <c r="R31" s="2">
        <v>3</v>
      </c>
      <c r="S31" s="2">
        <v>0</v>
      </c>
      <c r="T31" s="2">
        <v>0.5</v>
      </c>
      <c r="U31" s="2">
        <v>0</v>
      </c>
      <c r="V31" s="2">
        <v>0</v>
      </c>
      <c r="W31" s="2">
        <v>0</v>
      </c>
      <c r="X31" s="2">
        <v>3</v>
      </c>
      <c r="Y31" s="2">
        <v>0</v>
      </c>
      <c r="Z31" s="2">
        <v>0</v>
      </c>
      <c r="AB31" s="2">
        <v>7</v>
      </c>
    </row>
    <row r="32" spans="1:43">
      <c r="A32" s="1" t="s">
        <v>34</v>
      </c>
      <c r="B32" s="2">
        <v>161.5</v>
      </c>
      <c r="N32" s="1" t="s">
        <v>34</v>
      </c>
      <c r="O32" s="2">
        <v>0.5</v>
      </c>
      <c r="P32" s="2">
        <v>108</v>
      </c>
      <c r="Q32" s="2">
        <v>37.5</v>
      </c>
      <c r="R32" s="2">
        <v>12.5</v>
      </c>
      <c r="S32" s="2">
        <v>3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B32" s="2">
        <v>8</v>
      </c>
    </row>
    <row r="33" spans="1:28">
      <c r="A33" s="1" t="s">
        <v>35</v>
      </c>
      <c r="B33" s="2">
        <v>30.5</v>
      </c>
      <c r="N33" s="1" t="s">
        <v>35</v>
      </c>
      <c r="O33" s="2">
        <v>0</v>
      </c>
      <c r="P33" s="2">
        <v>9.5</v>
      </c>
      <c r="Q33" s="2">
        <v>18</v>
      </c>
      <c r="R33" s="2">
        <v>0</v>
      </c>
      <c r="S33" s="2">
        <v>3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B33" s="2">
        <v>9</v>
      </c>
    </row>
  </sheetData>
  <sortState ref="AS6:BF22">
    <sortCondition ref="BF6:BF22"/>
  </sortState>
  <mergeCells count="1">
    <mergeCell ref="B3:M3"/>
  </mergeCells>
  <pageMargins left="0.7" right="0.7" top="0.75" bottom="0.75" header="0.3" footer="0.3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L31" sqref="L31"/>
    </sheetView>
  </sheetViews>
  <sheetFormatPr defaultRowHeight="15"/>
  <sheetData>
    <row r="1" spans="1:9">
      <c r="A1" t="s">
        <v>205</v>
      </c>
    </row>
    <row r="2" spans="1:9" ht="15.75" thickBot="1"/>
    <row r="3" spans="1:9">
      <c r="A3" s="57" t="s">
        <v>206</v>
      </c>
      <c r="B3" s="57"/>
    </row>
    <row r="4" spans="1:9">
      <c r="A4" s="47" t="s">
        <v>207</v>
      </c>
      <c r="B4" s="47">
        <v>0.67545083045687992</v>
      </c>
    </row>
    <row r="5" spans="1:9">
      <c r="A5" s="47" t="s">
        <v>208</v>
      </c>
      <c r="B5" s="47">
        <v>0.45623382436488874</v>
      </c>
    </row>
    <row r="6" spans="1:9">
      <c r="A6" s="47" t="s">
        <v>209</v>
      </c>
      <c r="B6" s="47">
        <v>0.37855294213130142</v>
      </c>
    </row>
    <row r="7" spans="1:9">
      <c r="A7" s="47" t="s">
        <v>41</v>
      </c>
      <c r="B7" s="47">
        <v>5.6521178416827142</v>
      </c>
    </row>
    <row r="8" spans="1:9" ht="15.75" thickBot="1">
      <c r="A8" s="48" t="s">
        <v>210</v>
      </c>
      <c r="B8" s="48">
        <v>9</v>
      </c>
    </row>
    <row r="10" spans="1:9" ht="15.75" thickBot="1">
      <c r="A10" t="s">
        <v>178</v>
      </c>
    </row>
    <row r="11" spans="1:9">
      <c r="A11" s="49"/>
      <c r="B11" s="49" t="s">
        <v>181</v>
      </c>
      <c r="C11" s="49" t="s">
        <v>180</v>
      </c>
      <c r="D11" s="49" t="s">
        <v>182</v>
      </c>
      <c r="E11" s="49" t="s">
        <v>183</v>
      </c>
      <c r="F11" s="49" t="s">
        <v>214</v>
      </c>
    </row>
    <row r="12" spans="1:9">
      <c r="A12" s="47" t="s">
        <v>211</v>
      </c>
      <c r="B12" s="47">
        <v>1</v>
      </c>
      <c r="C12" s="47">
        <v>187.62717796125921</v>
      </c>
      <c r="D12" s="47">
        <v>187.62717796125921</v>
      </c>
      <c r="E12" s="47">
        <v>5.8731802632337295</v>
      </c>
      <c r="F12" s="47">
        <v>4.5858340132855245E-2</v>
      </c>
    </row>
    <row r="13" spans="1:9">
      <c r="A13" s="47" t="s">
        <v>212</v>
      </c>
      <c r="B13" s="47">
        <v>7</v>
      </c>
      <c r="C13" s="47">
        <v>223.62505267387647</v>
      </c>
      <c r="D13" s="47">
        <v>31.946436096268066</v>
      </c>
      <c r="E13" s="47"/>
      <c r="F13" s="47"/>
    </row>
    <row r="14" spans="1:9" ht="15.75" thickBot="1">
      <c r="A14" s="48" t="s">
        <v>189</v>
      </c>
      <c r="B14" s="48">
        <v>8</v>
      </c>
      <c r="C14" s="48">
        <v>411.25223063513567</v>
      </c>
      <c r="D14" s="48"/>
      <c r="E14" s="48"/>
      <c r="F14" s="48"/>
    </row>
    <row r="15" spans="1:9" ht="15.75" thickBot="1"/>
    <row r="16" spans="1:9">
      <c r="A16" s="49"/>
      <c r="B16" s="49" t="s">
        <v>215</v>
      </c>
      <c r="C16" s="49" t="s">
        <v>41</v>
      </c>
      <c r="D16" s="49" t="s">
        <v>216</v>
      </c>
      <c r="E16" s="49" t="s">
        <v>184</v>
      </c>
      <c r="F16" s="49" t="s">
        <v>217</v>
      </c>
      <c r="G16" s="49" t="s">
        <v>218</v>
      </c>
      <c r="H16" s="49" t="s">
        <v>219</v>
      </c>
      <c r="I16" s="49" t="s">
        <v>220</v>
      </c>
    </row>
    <row r="17" spans="1:9">
      <c r="A17" s="47" t="s">
        <v>213</v>
      </c>
      <c r="B17" s="47">
        <v>-2.5288461421263566</v>
      </c>
      <c r="C17" s="47">
        <v>4.903677280852337</v>
      </c>
      <c r="D17" s="47">
        <v>-0.51570403134008913</v>
      </c>
      <c r="E17" s="47">
        <v>0.62194467037608692</v>
      </c>
      <c r="F17" s="47">
        <v>-14.124200362414356</v>
      </c>
      <c r="G17" s="47">
        <v>9.0665080781616432</v>
      </c>
      <c r="H17" s="47">
        <v>-14.124200362414356</v>
      </c>
      <c r="I17" s="47">
        <v>9.0665080781616432</v>
      </c>
    </row>
    <row r="18" spans="1:9" ht="15.75" thickBot="1">
      <c r="A18" s="48" t="s">
        <v>221</v>
      </c>
      <c r="B18" s="48">
        <v>8.7066335444003475E-9</v>
      </c>
      <c r="C18" s="48">
        <v>3.5926391679151173E-9</v>
      </c>
      <c r="D18" s="48">
        <v>2.4234645166029813</v>
      </c>
      <c r="E18" s="48">
        <v>4.5858340132855308E-2</v>
      </c>
      <c r="F18" s="48">
        <v>2.1139184072613839E-10</v>
      </c>
      <c r="G18" s="48">
        <v>1.7201875248074557E-8</v>
      </c>
      <c r="H18" s="48">
        <v>2.1139184072613839E-10</v>
      </c>
      <c r="I18" s="48">
        <v>1.7201875248074557E-8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28" sqref="I28"/>
    </sheetView>
  </sheetViews>
  <sheetFormatPr defaultRowHeight="15"/>
  <sheetData>
    <row r="1" spans="1:9">
      <c r="A1" t="s">
        <v>205</v>
      </c>
    </row>
    <row r="2" spans="1:9" ht="15.75" thickBot="1"/>
    <row r="3" spans="1:9">
      <c r="A3" s="57" t="s">
        <v>206</v>
      </c>
      <c r="B3" s="57"/>
    </row>
    <row r="4" spans="1:9">
      <c r="A4" s="47" t="s">
        <v>207</v>
      </c>
      <c r="B4" s="47">
        <v>0.99460432507701324</v>
      </c>
    </row>
    <row r="5" spans="1:9">
      <c r="A5" s="47" t="s">
        <v>208</v>
      </c>
      <c r="B5" s="47">
        <v>0.98923776346190107</v>
      </c>
    </row>
    <row r="6" spans="1:9">
      <c r="A6" s="47" t="s">
        <v>209</v>
      </c>
      <c r="B6" s="47">
        <v>0.98565035128253475</v>
      </c>
    </row>
    <row r="7" spans="1:9">
      <c r="A7" s="47" t="s">
        <v>41</v>
      </c>
      <c r="B7" s="47">
        <v>0.86334975059296837</v>
      </c>
    </row>
    <row r="8" spans="1:9" ht="15.75" thickBot="1">
      <c r="A8" s="48" t="s">
        <v>210</v>
      </c>
      <c r="B8" s="48">
        <v>5</v>
      </c>
    </row>
    <row r="10" spans="1:9" ht="15.75" thickBot="1">
      <c r="A10" t="s">
        <v>178</v>
      </c>
    </row>
    <row r="11" spans="1:9">
      <c r="A11" s="49"/>
      <c r="B11" s="49" t="s">
        <v>181</v>
      </c>
      <c r="C11" s="49" t="s">
        <v>180</v>
      </c>
      <c r="D11" s="49" t="s">
        <v>182</v>
      </c>
      <c r="E11" s="49" t="s">
        <v>183</v>
      </c>
      <c r="F11" s="49" t="s">
        <v>214</v>
      </c>
    </row>
    <row r="12" spans="1:9">
      <c r="A12" s="47" t="s">
        <v>211</v>
      </c>
      <c r="B12" s="47">
        <v>1</v>
      </c>
      <c r="C12" s="47">
        <v>205.53838719593296</v>
      </c>
      <c r="D12" s="47">
        <v>205.53838719593296</v>
      </c>
      <c r="E12" s="47">
        <v>275.75246835356438</v>
      </c>
      <c r="F12" s="47">
        <v>4.7539073507623855E-4</v>
      </c>
    </row>
    <row r="13" spans="1:9">
      <c r="A13" s="47" t="s">
        <v>212</v>
      </c>
      <c r="B13" s="47">
        <v>3</v>
      </c>
      <c r="C13" s="47">
        <v>2.2361183755468219</v>
      </c>
      <c r="D13" s="47">
        <v>0.74537279184894067</v>
      </c>
      <c r="E13" s="47"/>
      <c r="F13" s="47"/>
    </row>
    <row r="14" spans="1:9" ht="15.75" thickBot="1">
      <c r="A14" s="48" t="s">
        <v>189</v>
      </c>
      <c r="B14" s="48">
        <v>4</v>
      </c>
      <c r="C14" s="48">
        <v>207.77450557147978</v>
      </c>
      <c r="D14" s="48"/>
      <c r="E14" s="48"/>
      <c r="F14" s="48"/>
    </row>
    <row r="15" spans="1:9" ht="15.75" thickBot="1"/>
    <row r="16" spans="1:9">
      <c r="A16" s="49"/>
      <c r="B16" s="49" t="s">
        <v>215</v>
      </c>
      <c r="C16" s="49" t="s">
        <v>41</v>
      </c>
      <c r="D16" s="49" t="s">
        <v>216</v>
      </c>
      <c r="E16" s="49" t="s">
        <v>184</v>
      </c>
      <c r="F16" s="49" t="s">
        <v>217</v>
      </c>
      <c r="G16" s="49" t="s">
        <v>218</v>
      </c>
      <c r="H16" s="49" t="s">
        <v>219</v>
      </c>
      <c r="I16" s="49" t="s">
        <v>220</v>
      </c>
    </row>
    <row r="17" spans="1:9">
      <c r="A17" s="47" t="s">
        <v>213</v>
      </c>
      <c r="B17" s="47">
        <v>-19.911038327006473</v>
      </c>
      <c r="C17" s="47">
        <v>1.9580812127512683</v>
      </c>
      <c r="D17" s="47">
        <v>-10.168647856556365</v>
      </c>
      <c r="E17" s="47">
        <v>2.0265803480963803E-3</v>
      </c>
      <c r="F17" s="47">
        <v>-26.14252664797219</v>
      </c>
      <c r="G17" s="47">
        <v>-13.679550006040754</v>
      </c>
      <c r="H17" s="47">
        <v>-26.14252664797219</v>
      </c>
      <c r="I17" s="47">
        <v>-13.679550006040754</v>
      </c>
    </row>
    <row r="18" spans="1:9" ht="15.75" thickBot="1">
      <c r="A18" s="48" t="s">
        <v>221</v>
      </c>
      <c r="B18" s="48">
        <v>2.3564913129395885E-8</v>
      </c>
      <c r="C18" s="48">
        <v>1.4190775802841084E-9</v>
      </c>
      <c r="D18" s="48">
        <v>16.60579622762981</v>
      </c>
      <c r="E18" s="48">
        <v>4.7539073507623769E-4</v>
      </c>
      <c r="F18" s="48">
        <v>1.9048774927109776E-8</v>
      </c>
      <c r="G18" s="48">
        <v>2.8081051331681993E-8</v>
      </c>
      <c r="H18" s="48">
        <v>1.9048774927109776E-8</v>
      </c>
      <c r="I18" s="48">
        <v>2.8081051331681993E-8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8"/>
  <sheetViews>
    <sheetView topLeftCell="C1" workbookViewId="0">
      <selection activeCell="M24" sqref="M24"/>
    </sheetView>
  </sheetViews>
  <sheetFormatPr defaultRowHeight="15"/>
  <sheetData>
    <row r="1" spans="1:9">
      <c r="A1" t="s">
        <v>205</v>
      </c>
    </row>
    <row r="2" spans="1:9" ht="15.75" thickBot="1"/>
    <row r="3" spans="1:9">
      <c r="A3" s="57" t="s">
        <v>206</v>
      </c>
      <c r="B3" s="57"/>
    </row>
    <row r="4" spans="1:9">
      <c r="A4" s="47" t="s">
        <v>207</v>
      </c>
      <c r="B4" s="47">
        <v>0.8088099584374614</v>
      </c>
    </row>
    <row r="5" spans="1:9">
      <c r="A5" s="47" t="s">
        <v>208</v>
      </c>
      <c r="B5" s="47">
        <v>0.65417354886760803</v>
      </c>
    </row>
    <row r="6" spans="1:9">
      <c r="A6" s="47" t="s">
        <v>209</v>
      </c>
      <c r="B6" s="47">
        <v>0.48126032330141211</v>
      </c>
    </row>
    <row r="7" spans="1:9">
      <c r="A7" s="47" t="s">
        <v>41</v>
      </c>
      <c r="B7" s="47">
        <v>3.3223389482783725</v>
      </c>
    </row>
    <row r="8" spans="1:9" ht="15.75" thickBot="1">
      <c r="A8" s="48" t="s">
        <v>210</v>
      </c>
      <c r="B8" s="48">
        <v>4</v>
      </c>
    </row>
    <row r="10" spans="1:9" ht="15.75" thickBot="1">
      <c r="A10" t="s">
        <v>178</v>
      </c>
    </row>
    <row r="11" spans="1:9">
      <c r="A11" s="49"/>
      <c r="B11" s="49" t="s">
        <v>181</v>
      </c>
      <c r="C11" s="49" t="s">
        <v>180</v>
      </c>
      <c r="D11" s="49" t="s">
        <v>182</v>
      </c>
      <c r="E11" s="49" t="s">
        <v>183</v>
      </c>
      <c r="F11" s="49" t="s">
        <v>214</v>
      </c>
    </row>
    <row r="12" spans="1:9">
      <c r="A12" s="47" t="s">
        <v>211</v>
      </c>
      <c r="B12" s="47">
        <v>1</v>
      </c>
      <c r="C12" s="47">
        <v>41.759245417605186</v>
      </c>
      <c r="D12" s="47">
        <v>41.759245417605186</v>
      </c>
      <c r="E12" s="47">
        <v>3.7832476187148125</v>
      </c>
      <c r="F12" s="47">
        <v>0.19119004156253849</v>
      </c>
    </row>
    <row r="13" spans="1:9">
      <c r="A13" s="47" t="s">
        <v>212</v>
      </c>
      <c r="B13" s="47">
        <v>2</v>
      </c>
      <c r="C13" s="47">
        <v>22.075872174494886</v>
      </c>
      <c r="D13" s="47">
        <v>11.037936087247443</v>
      </c>
      <c r="E13" s="47"/>
      <c r="F13" s="47"/>
    </row>
    <row r="14" spans="1:9" ht="15.75" thickBot="1">
      <c r="A14" s="48" t="s">
        <v>189</v>
      </c>
      <c r="B14" s="48">
        <v>3</v>
      </c>
      <c r="C14" s="48">
        <v>63.835117592100076</v>
      </c>
      <c r="D14" s="48"/>
      <c r="E14" s="48"/>
      <c r="F14" s="48"/>
    </row>
    <row r="15" spans="1:9" ht="15.75" thickBot="1"/>
    <row r="16" spans="1:9">
      <c r="A16" s="49"/>
      <c r="B16" s="49" t="s">
        <v>215</v>
      </c>
      <c r="C16" s="49" t="s">
        <v>41</v>
      </c>
      <c r="D16" s="49" t="s">
        <v>216</v>
      </c>
      <c r="E16" s="49" t="s">
        <v>184</v>
      </c>
      <c r="F16" s="49" t="s">
        <v>217</v>
      </c>
      <c r="G16" s="49" t="s">
        <v>218</v>
      </c>
      <c r="H16" s="49" t="s">
        <v>219</v>
      </c>
      <c r="I16" s="49" t="s">
        <v>220</v>
      </c>
    </row>
    <row r="17" spans="1:9">
      <c r="A17" s="47" t="s">
        <v>213</v>
      </c>
      <c r="B17" s="47">
        <v>-1.1793204566274227</v>
      </c>
      <c r="C17" s="47">
        <v>3.1554873026291825</v>
      </c>
      <c r="D17" s="47">
        <v>-0.37373639743211817</v>
      </c>
      <c r="E17" s="47">
        <v>0.74449988878894069</v>
      </c>
      <c r="F17" s="47">
        <v>-14.756286512974647</v>
      </c>
      <c r="G17" s="47">
        <v>12.397645599719802</v>
      </c>
      <c r="H17" s="47">
        <v>-14.756286512974647</v>
      </c>
      <c r="I17" s="47">
        <v>12.397645599719802</v>
      </c>
    </row>
    <row r="18" spans="1:9" ht="15.75" thickBot="1">
      <c r="A18" s="48" t="s">
        <v>221</v>
      </c>
      <c r="B18" s="48">
        <v>4.5596729608315785E-9</v>
      </c>
      <c r="C18" s="48">
        <v>2.3442358898673929E-9</v>
      </c>
      <c r="D18" s="48">
        <v>1.9450572276194897</v>
      </c>
      <c r="E18" s="48">
        <v>0.19119004156253849</v>
      </c>
      <c r="F18" s="48">
        <v>-5.5267599898830228E-9</v>
      </c>
      <c r="G18" s="48">
        <v>1.4646105911546181E-8</v>
      </c>
      <c r="H18" s="48">
        <v>-5.5267599898830228E-9</v>
      </c>
      <c r="I18" s="48">
        <v>1.4646105911546181E-8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O26" sqref="O26"/>
    </sheetView>
  </sheetViews>
  <sheetFormatPr defaultRowHeight="15"/>
  <cols>
    <col min="1" max="1" width="12.42578125" customWidth="1"/>
  </cols>
  <sheetData>
    <row r="1" spans="1:6">
      <c r="A1" t="s">
        <v>158</v>
      </c>
    </row>
    <row r="2" spans="1:6" ht="15.75" thickBot="1"/>
    <row r="3" spans="1:6">
      <c r="A3" s="49" t="s">
        <v>159</v>
      </c>
      <c r="B3" s="49" t="s">
        <v>160</v>
      </c>
      <c r="C3" s="49" t="s">
        <v>161</v>
      </c>
      <c r="D3" s="49" t="s">
        <v>162</v>
      </c>
      <c r="E3" s="49" t="s">
        <v>39</v>
      </c>
    </row>
    <row r="4" spans="1:6">
      <c r="A4" s="31">
        <v>41445</v>
      </c>
      <c r="B4" s="47">
        <v>9</v>
      </c>
      <c r="C4" s="47">
        <v>114.99000000000001</v>
      </c>
      <c r="D4" s="47">
        <v>12.776666666666667</v>
      </c>
      <c r="E4" s="47">
        <v>2.5536749999999984</v>
      </c>
    </row>
    <row r="5" spans="1:6">
      <c r="A5" s="31">
        <v>41456</v>
      </c>
      <c r="B5" s="47">
        <v>9</v>
      </c>
      <c r="C5" s="47">
        <v>105.85999999999999</v>
      </c>
      <c r="D5" s="47">
        <v>11.762222222222221</v>
      </c>
      <c r="E5" s="47">
        <v>11.616844444444467</v>
      </c>
    </row>
    <row r="6" spans="1:6">
      <c r="A6" s="31">
        <v>41470</v>
      </c>
      <c r="B6" s="47">
        <v>9</v>
      </c>
      <c r="C6" s="47">
        <v>186.91</v>
      </c>
      <c r="D6" s="47">
        <v>20.767777777777777</v>
      </c>
      <c r="E6" s="47">
        <v>1.886969444444444</v>
      </c>
    </row>
    <row r="7" spans="1:6">
      <c r="A7" s="31">
        <v>41485</v>
      </c>
      <c r="B7" s="47">
        <v>9</v>
      </c>
      <c r="C7" s="47">
        <v>142.36000000000001</v>
      </c>
      <c r="D7" s="47">
        <v>15.817777777777779</v>
      </c>
      <c r="E7" s="47">
        <v>0.3002444444444447</v>
      </c>
    </row>
    <row r="8" spans="1:6">
      <c r="A8" s="31">
        <v>41498</v>
      </c>
      <c r="B8" s="47">
        <v>9</v>
      </c>
      <c r="C8" s="47">
        <v>171.98</v>
      </c>
      <c r="D8" s="47">
        <v>19.108888888888888</v>
      </c>
      <c r="E8" s="47">
        <v>1.3005611111111097</v>
      </c>
    </row>
    <row r="9" spans="1:6">
      <c r="A9" s="31">
        <v>41515</v>
      </c>
      <c r="B9" s="47">
        <v>9</v>
      </c>
      <c r="C9" s="47">
        <v>198.05</v>
      </c>
      <c r="D9" s="47">
        <v>22.005555555555556</v>
      </c>
      <c r="E9" s="47">
        <v>0.24162777777777769</v>
      </c>
    </row>
    <row r="10" spans="1:6">
      <c r="A10" s="31">
        <v>41528</v>
      </c>
      <c r="B10" s="47">
        <v>9</v>
      </c>
      <c r="C10" s="47">
        <v>162.56</v>
      </c>
      <c r="D10" s="47">
        <v>18.062222222222221</v>
      </c>
      <c r="E10" s="47">
        <v>0.46616944444444491</v>
      </c>
    </row>
    <row r="11" spans="1:6">
      <c r="A11" s="31">
        <v>41542</v>
      </c>
      <c r="B11" s="47">
        <v>9</v>
      </c>
      <c r="C11" s="47">
        <v>140.85</v>
      </c>
      <c r="D11" s="47">
        <v>15.649999999999999</v>
      </c>
      <c r="E11" s="47">
        <v>0.46415000000000006</v>
      </c>
    </row>
    <row r="12" spans="1:6">
      <c r="A12" s="31">
        <v>41558</v>
      </c>
      <c r="B12" s="47">
        <v>9</v>
      </c>
      <c r="C12" s="47">
        <v>148.91</v>
      </c>
      <c r="D12" s="47">
        <v>16.545555555555556</v>
      </c>
      <c r="E12" s="47">
        <v>2.6202777777777655E-2</v>
      </c>
    </row>
    <row r="13" spans="1:6">
      <c r="A13" s="47"/>
      <c r="B13" s="47"/>
      <c r="C13" s="47"/>
      <c r="D13" s="47"/>
      <c r="E13" s="47"/>
    </row>
    <row r="14" spans="1:6">
      <c r="A14" s="47" t="s">
        <v>30</v>
      </c>
      <c r="B14" s="47">
        <v>9</v>
      </c>
      <c r="C14" s="47">
        <v>155.05000000000001</v>
      </c>
      <c r="D14" s="47">
        <v>17.227777777777778</v>
      </c>
      <c r="E14" s="47">
        <v>15.510619444444387</v>
      </c>
      <c r="F14">
        <f>SQRT(E14)</f>
        <v>3.9383523768759425</v>
      </c>
    </row>
    <row r="15" spans="1:6">
      <c r="A15" s="47" t="s">
        <v>31</v>
      </c>
      <c r="B15" s="47">
        <v>9</v>
      </c>
      <c r="C15" s="47">
        <v>151.28</v>
      </c>
      <c r="D15" s="47">
        <v>16.808888888888887</v>
      </c>
      <c r="E15" s="47">
        <v>19.266111111111059</v>
      </c>
      <c r="F15">
        <f t="shared" ref="F15:F22" si="0">SQRT(E15)</f>
        <v>4.3893178412039218</v>
      </c>
    </row>
    <row r="16" spans="1:6">
      <c r="A16" s="47" t="s">
        <v>32</v>
      </c>
      <c r="B16" s="47">
        <v>9</v>
      </c>
      <c r="C16" s="47">
        <v>149.28</v>
      </c>
      <c r="D16" s="47">
        <v>16.586666666666666</v>
      </c>
      <c r="E16" s="47">
        <v>18.316975000000014</v>
      </c>
      <c r="F16">
        <f t="shared" si="0"/>
        <v>4.279833524799769</v>
      </c>
    </row>
    <row r="17" spans="1:7">
      <c r="A17" s="47" t="s">
        <v>33</v>
      </c>
      <c r="B17" s="47">
        <v>9</v>
      </c>
      <c r="C17" s="47">
        <v>158.75000000000003</v>
      </c>
      <c r="D17" s="47">
        <v>17.638888888888893</v>
      </c>
      <c r="E17" s="47">
        <v>11.972211111111051</v>
      </c>
      <c r="F17">
        <f t="shared" si="0"/>
        <v>3.4600883097272317</v>
      </c>
    </row>
    <row r="18" spans="1:7">
      <c r="A18" s="47" t="s">
        <v>34</v>
      </c>
      <c r="B18" s="47">
        <v>9</v>
      </c>
      <c r="C18" s="47">
        <v>151.96</v>
      </c>
      <c r="D18" s="47">
        <v>16.884444444444444</v>
      </c>
      <c r="E18" s="47">
        <v>18.164277777777784</v>
      </c>
      <c r="F18">
        <f t="shared" si="0"/>
        <v>4.2619570361252803</v>
      </c>
    </row>
    <row r="19" spans="1:7">
      <c r="A19" s="47" t="s">
        <v>35</v>
      </c>
      <c r="B19" s="47">
        <v>9</v>
      </c>
      <c r="C19" s="47">
        <v>152.12</v>
      </c>
      <c r="D19" s="47">
        <v>16.902222222222221</v>
      </c>
      <c r="E19" s="47">
        <v>17.528644444444467</v>
      </c>
      <c r="F19">
        <f t="shared" si="0"/>
        <v>4.1867223987797981</v>
      </c>
    </row>
    <row r="20" spans="1:7">
      <c r="A20" s="47" t="s">
        <v>11</v>
      </c>
      <c r="B20" s="47">
        <v>9</v>
      </c>
      <c r="C20" s="47">
        <v>152.26</v>
      </c>
      <c r="D20" s="47">
        <v>16.917777777777776</v>
      </c>
      <c r="E20" s="47">
        <v>7.3205944444445095</v>
      </c>
      <c r="F20">
        <f t="shared" si="0"/>
        <v>2.705659705957959</v>
      </c>
    </row>
    <row r="21" spans="1:7">
      <c r="A21" s="47" t="s">
        <v>12</v>
      </c>
      <c r="B21" s="47">
        <v>9</v>
      </c>
      <c r="C21" s="47">
        <v>152.34</v>
      </c>
      <c r="D21" s="47">
        <v>16.926666666666666</v>
      </c>
      <c r="E21" s="47">
        <v>7.7642250000000104</v>
      </c>
      <c r="F21">
        <f t="shared" si="0"/>
        <v>2.7864358955482915</v>
      </c>
    </row>
    <row r="22" spans="1:7" ht="15.75" thickBot="1">
      <c r="A22" s="48" t="s">
        <v>13</v>
      </c>
      <c r="B22" s="48">
        <v>9</v>
      </c>
      <c r="C22" s="48">
        <v>149.43</v>
      </c>
      <c r="D22" s="48">
        <v>16.603333333333335</v>
      </c>
      <c r="E22" s="48">
        <v>7.2610999999999422</v>
      </c>
      <c r="F22">
        <f t="shared" si="0"/>
        <v>2.6946428334753274</v>
      </c>
    </row>
    <row r="25" spans="1:7" ht="15.75" thickBot="1">
      <c r="A25" t="s">
        <v>178</v>
      </c>
    </row>
    <row r="26" spans="1:7">
      <c r="A26" s="49" t="s">
        <v>179</v>
      </c>
      <c r="B26" s="49" t="s">
        <v>180</v>
      </c>
      <c r="C26" s="49" t="s">
        <v>181</v>
      </c>
      <c r="D26" s="49" t="s">
        <v>182</v>
      </c>
      <c r="E26" s="49" t="s">
        <v>183</v>
      </c>
      <c r="F26" s="49" t="s">
        <v>184</v>
      </c>
      <c r="G26" s="49" t="s">
        <v>185</v>
      </c>
    </row>
    <row r="27" spans="1:7">
      <c r="A27" s="47" t="s">
        <v>186</v>
      </c>
      <c r="B27" s="47">
        <v>841.47160000000031</v>
      </c>
      <c r="C27" s="47">
        <v>8</v>
      </c>
      <c r="D27" s="47">
        <v>105.18395000000004</v>
      </c>
      <c r="E27" s="47">
        <v>46.955002494772252</v>
      </c>
      <c r="F27" s="47">
        <v>6.8599907280154305E-24</v>
      </c>
      <c r="G27" s="47">
        <v>2.0867576934813759</v>
      </c>
    </row>
    <row r="28" spans="1:7">
      <c r="A28" s="47" t="s">
        <v>187</v>
      </c>
      <c r="B28" s="47">
        <v>7.4850888888892086</v>
      </c>
      <c r="C28" s="47">
        <v>8</v>
      </c>
      <c r="D28" s="47">
        <v>0.93563611111115108</v>
      </c>
      <c r="E28" s="47">
        <v>0.41767585198524193</v>
      </c>
      <c r="F28" s="47">
        <v>0.90626897250695182</v>
      </c>
      <c r="G28" s="47">
        <v>2.0867576934813759</v>
      </c>
    </row>
    <row r="29" spans="1:7">
      <c r="A29" s="47" t="s">
        <v>188</v>
      </c>
      <c r="B29" s="47">
        <v>143.36646666666638</v>
      </c>
      <c r="C29" s="47">
        <v>64</v>
      </c>
      <c r="D29" s="47">
        <v>2.2401010416666622</v>
      </c>
      <c r="E29" s="47"/>
      <c r="F29" s="47"/>
      <c r="G29" s="47"/>
    </row>
    <row r="30" spans="1:7">
      <c r="A30" s="47"/>
      <c r="B30" s="47"/>
      <c r="C30" s="47"/>
      <c r="D30" s="47"/>
      <c r="E30" s="47"/>
      <c r="F30" s="47"/>
      <c r="G30" s="47"/>
    </row>
    <row r="31" spans="1:7" ht="15.75" thickBot="1">
      <c r="A31" s="48" t="s">
        <v>189</v>
      </c>
      <c r="B31" s="48">
        <v>992.3231555555559</v>
      </c>
      <c r="C31" s="48">
        <v>80</v>
      </c>
      <c r="D31" s="48"/>
      <c r="E31" s="48"/>
      <c r="F31" s="48"/>
      <c r="G31" s="48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31"/>
  <sheetViews>
    <sheetView topLeftCell="E1" workbookViewId="0">
      <selection activeCell="I15" sqref="I15"/>
    </sheetView>
  </sheetViews>
  <sheetFormatPr defaultRowHeight="15"/>
  <cols>
    <col min="1" max="1" width="19.28515625" customWidth="1"/>
  </cols>
  <sheetData>
    <row r="1" spans="1:6">
      <c r="A1" t="s">
        <v>158</v>
      </c>
    </row>
    <row r="2" spans="1:6" ht="15.75" thickBot="1"/>
    <row r="3" spans="1:6">
      <c r="A3" s="49" t="s">
        <v>159</v>
      </c>
      <c r="B3" s="49" t="s">
        <v>160</v>
      </c>
      <c r="C3" s="49" t="s">
        <v>161</v>
      </c>
      <c r="D3" s="49" t="s">
        <v>162</v>
      </c>
      <c r="E3" s="49" t="s">
        <v>39</v>
      </c>
    </row>
    <row r="4" spans="1:6">
      <c r="A4" s="31">
        <v>41445</v>
      </c>
      <c r="B4" s="47">
        <v>9</v>
      </c>
      <c r="C4" s="47">
        <v>103.26</v>
      </c>
      <c r="D4" s="47">
        <v>11.473333333333334</v>
      </c>
      <c r="E4" s="47">
        <v>0.22619999999999985</v>
      </c>
    </row>
    <row r="5" spans="1:6">
      <c r="A5" s="31">
        <v>41456</v>
      </c>
      <c r="B5" s="47">
        <v>9</v>
      </c>
      <c r="C5" s="47">
        <v>98.40000000000002</v>
      </c>
      <c r="D5" s="47">
        <v>10.933333333333335</v>
      </c>
      <c r="E5" s="47">
        <v>0.53749999999999987</v>
      </c>
    </row>
    <row r="6" spans="1:6">
      <c r="A6" s="31">
        <v>41470</v>
      </c>
      <c r="B6" s="47">
        <v>9</v>
      </c>
      <c r="C6" s="47">
        <v>89.3</v>
      </c>
      <c r="D6" s="47">
        <v>9.9222222222222225</v>
      </c>
      <c r="E6" s="47">
        <v>0.10321944444444461</v>
      </c>
    </row>
    <row r="7" spans="1:6">
      <c r="A7" s="31">
        <v>41485</v>
      </c>
      <c r="B7" s="47">
        <v>9</v>
      </c>
      <c r="C7" s="47">
        <v>81.929999999999993</v>
      </c>
      <c r="D7" s="47">
        <v>9.1033333333333317</v>
      </c>
      <c r="E7" s="47">
        <v>8.5025000000000045E-2</v>
      </c>
    </row>
    <row r="8" spans="1:6">
      <c r="A8" s="31">
        <v>41498</v>
      </c>
      <c r="B8" s="47">
        <v>9</v>
      </c>
      <c r="C8" s="47">
        <v>77.239999999999995</v>
      </c>
      <c r="D8" s="47">
        <v>8.5822222222222209</v>
      </c>
      <c r="E8" s="47">
        <v>0.14136944444444455</v>
      </c>
    </row>
    <row r="9" spans="1:6">
      <c r="A9" s="31">
        <v>41515</v>
      </c>
      <c r="B9" s="47">
        <v>9</v>
      </c>
      <c r="C9" s="47">
        <v>80.84</v>
      </c>
      <c r="D9" s="47">
        <v>8.982222222222223</v>
      </c>
      <c r="E9" s="47">
        <v>1.3869444444444502E-2</v>
      </c>
    </row>
    <row r="10" spans="1:6">
      <c r="A10" s="31">
        <v>41528</v>
      </c>
      <c r="B10" s="47">
        <v>9</v>
      </c>
      <c r="C10" s="47">
        <v>81.12</v>
      </c>
      <c r="D10" s="47">
        <v>9.0133333333333336</v>
      </c>
      <c r="E10" s="47">
        <v>2.9299999999999965E-2</v>
      </c>
    </row>
    <row r="11" spans="1:6">
      <c r="A11" s="31">
        <v>41542</v>
      </c>
      <c r="B11" s="47">
        <v>9</v>
      </c>
      <c r="C11" s="47">
        <v>83.9</v>
      </c>
      <c r="D11" s="47">
        <v>9.3222222222222229</v>
      </c>
      <c r="E11" s="47">
        <v>1.2444444444444494E-2</v>
      </c>
    </row>
    <row r="12" spans="1:6">
      <c r="A12" s="31">
        <v>41558</v>
      </c>
      <c r="B12" s="47">
        <v>9</v>
      </c>
      <c r="C12" s="47">
        <v>82</v>
      </c>
      <c r="D12" s="47">
        <v>9.1111111111111107</v>
      </c>
      <c r="E12" s="47">
        <v>4.7411111111111126E-2</v>
      </c>
    </row>
    <row r="13" spans="1:6">
      <c r="A13" s="47"/>
      <c r="B13" s="47"/>
      <c r="C13" s="47"/>
      <c r="D13" s="47"/>
      <c r="E13" s="47"/>
    </row>
    <row r="14" spans="1:6">
      <c r="A14" s="47" t="s">
        <v>30</v>
      </c>
      <c r="B14" s="47">
        <v>9</v>
      </c>
      <c r="C14" s="47">
        <v>86.340000000000018</v>
      </c>
      <c r="D14" s="47">
        <v>9.5933333333333355</v>
      </c>
      <c r="E14" s="47">
        <v>1.1907749999999453</v>
      </c>
      <c r="F14">
        <f>SQRT(E14)</f>
        <v>1.0912263743146724</v>
      </c>
    </row>
    <row r="15" spans="1:6">
      <c r="A15" s="47" t="s">
        <v>31</v>
      </c>
      <c r="B15" s="47">
        <v>9</v>
      </c>
      <c r="C15" s="47">
        <v>86.490000000000009</v>
      </c>
      <c r="D15" s="47">
        <v>9.6100000000000012</v>
      </c>
      <c r="E15" s="47">
        <v>1.0175749999999997</v>
      </c>
      <c r="F15">
        <f t="shared" ref="F15:F22" si="0">SQRT(E15)</f>
        <v>1.0087492255263444</v>
      </c>
    </row>
    <row r="16" spans="1:6">
      <c r="A16" s="47" t="s">
        <v>32</v>
      </c>
      <c r="B16" s="47">
        <v>9</v>
      </c>
      <c r="C16" s="47">
        <v>87.820000000000022</v>
      </c>
      <c r="D16" s="47">
        <v>9.7577777777777808</v>
      </c>
      <c r="E16" s="47">
        <v>1.4867944444444134</v>
      </c>
      <c r="F16">
        <f t="shared" si="0"/>
        <v>1.2193418078801421</v>
      </c>
    </row>
    <row r="17" spans="1:7">
      <c r="A17" s="47" t="s">
        <v>33</v>
      </c>
      <c r="B17" s="47">
        <v>9</v>
      </c>
      <c r="C17" s="47">
        <v>86.76</v>
      </c>
      <c r="D17" s="47">
        <v>9.64</v>
      </c>
      <c r="E17" s="47">
        <v>1.157599999999988</v>
      </c>
      <c r="F17">
        <f t="shared" si="0"/>
        <v>1.0759182125050157</v>
      </c>
    </row>
    <row r="18" spans="1:7">
      <c r="A18" s="47" t="s">
        <v>34</v>
      </c>
      <c r="B18" s="47">
        <v>9</v>
      </c>
      <c r="C18" s="47">
        <v>86.399999999999991</v>
      </c>
      <c r="D18" s="47">
        <v>9.6</v>
      </c>
      <c r="E18" s="47">
        <v>1.3110250000000292</v>
      </c>
      <c r="F18">
        <f t="shared" si="0"/>
        <v>1.1450000000000127</v>
      </c>
    </row>
    <row r="19" spans="1:7">
      <c r="A19" s="47" t="s">
        <v>35</v>
      </c>
      <c r="B19" s="47">
        <v>9</v>
      </c>
      <c r="C19" s="47">
        <v>86.220000000000013</v>
      </c>
      <c r="D19" s="47">
        <v>9.5800000000000018</v>
      </c>
      <c r="E19" s="47">
        <v>1.1010249999999786</v>
      </c>
      <c r="F19">
        <f t="shared" si="0"/>
        <v>1.0492973839669946</v>
      </c>
    </row>
    <row r="20" spans="1:7">
      <c r="A20" s="47" t="s">
        <v>11</v>
      </c>
      <c r="B20" s="47">
        <v>9</v>
      </c>
      <c r="C20" s="47">
        <v>85.81</v>
      </c>
      <c r="D20" s="47">
        <v>9.5344444444444445</v>
      </c>
      <c r="E20" s="47">
        <v>0.67887777777777802</v>
      </c>
      <c r="F20">
        <f t="shared" si="0"/>
        <v>0.82394039698134602</v>
      </c>
    </row>
    <row r="21" spans="1:7">
      <c r="A21" s="47" t="s">
        <v>12</v>
      </c>
      <c r="B21" s="47">
        <v>9</v>
      </c>
      <c r="C21" s="47">
        <v>85.489999999999981</v>
      </c>
      <c r="D21" s="47">
        <v>9.4988888888888869</v>
      </c>
      <c r="E21" s="47">
        <v>0.92163611111111121</v>
      </c>
      <c r="F21">
        <f t="shared" si="0"/>
        <v>0.96001880768613657</v>
      </c>
    </row>
    <row r="22" spans="1:7" ht="15.75" thickBot="1">
      <c r="A22" s="48" t="s">
        <v>13</v>
      </c>
      <c r="B22" s="48">
        <v>9</v>
      </c>
      <c r="C22" s="48">
        <v>86.66</v>
      </c>
      <c r="D22" s="48">
        <v>9.6288888888888877</v>
      </c>
      <c r="E22" s="48">
        <v>0.96331111111111156</v>
      </c>
      <c r="F22">
        <f t="shared" si="0"/>
        <v>0.98148413696356374</v>
      </c>
    </row>
    <row r="25" spans="1:7" ht="15.75" thickBot="1">
      <c r="A25" t="s">
        <v>178</v>
      </c>
    </row>
    <row r="26" spans="1:7">
      <c r="A26" s="49" t="s">
        <v>179</v>
      </c>
      <c r="B26" s="49" t="s">
        <v>180</v>
      </c>
      <c r="C26" s="49" t="s">
        <v>181</v>
      </c>
      <c r="D26" s="49" t="s">
        <v>182</v>
      </c>
      <c r="E26" s="49" t="s">
        <v>183</v>
      </c>
      <c r="F26" s="49" t="s">
        <v>184</v>
      </c>
      <c r="G26" s="49" t="s">
        <v>185</v>
      </c>
    </row>
    <row r="27" spans="1:7">
      <c r="A27" s="47" t="s">
        <v>186</v>
      </c>
      <c r="B27" s="47">
        <v>69.437911111111077</v>
      </c>
      <c r="C27" s="47">
        <v>8</v>
      </c>
      <c r="D27" s="47">
        <v>8.6797388888888847</v>
      </c>
      <c r="E27" s="47">
        <v>60.439626012760819</v>
      </c>
      <c r="F27" s="47">
        <v>6.7332171314789693E-27</v>
      </c>
      <c r="G27" s="47">
        <v>2.0867576934813759</v>
      </c>
    </row>
    <row r="28" spans="1:7">
      <c r="A28" s="47" t="s">
        <v>187</v>
      </c>
      <c r="B28" s="47">
        <v>0.37966666666660842</v>
      </c>
      <c r="C28" s="47">
        <v>8</v>
      </c>
      <c r="D28" s="47">
        <v>4.7458333333326053E-2</v>
      </c>
      <c r="E28" s="47">
        <v>0.33046661363592628</v>
      </c>
      <c r="F28" s="47">
        <v>0.95121349832824187</v>
      </c>
      <c r="G28" s="47">
        <v>2.0867576934813759</v>
      </c>
    </row>
    <row r="29" spans="1:7">
      <c r="A29" s="47" t="s">
        <v>188</v>
      </c>
      <c r="B29" s="47">
        <v>9.1910444444445005</v>
      </c>
      <c r="C29" s="47">
        <v>64</v>
      </c>
      <c r="D29" s="47">
        <v>0.14361006944444532</v>
      </c>
      <c r="E29" s="47"/>
      <c r="F29" s="47"/>
      <c r="G29" s="47"/>
    </row>
    <row r="30" spans="1:7">
      <c r="A30" s="47"/>
      <c r="B30" s="47"/>
      <c r="C30" s="47"/>
      <c r="D30" s="47"/>
      <c r="E30" s="47"/>
      <c r="F30" s="47"/>
      <c r="G30" s="47"/>
    </row>
    <row r="31" spans="1:7" ht="15.75" thickBot="1">
      <c r="A31" s="48" t="s">
        <v>189</v>
      </c>
      <c r="B31" s="48">
        <v>79.008622222222186</v>
      </c>
      <c r="C31" s="48">
        <v>80</v>
      </c>
      <c r="D31" s="48"/>
      <c r="E31" s="48"/>
      <c r="F31" s="48"/>
      <c r="G31" s="4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25"/>
  <sheetViews>
    <sheetView topLeftCell="C1" workbookViewId="0">
      <selection activeCell="K20" sqref="K20"/>
    </sheetView>
  </sheetViews>
  <sheetFormatPr defaultRowHeight="15"/>
  <sheetData>
    <row r="1" spans="1:5">
      <c r="A1" t="s">
        <v>158</v>
      </c>
    </row>
    <row r="2" spans="1:5" ht="15.75" thickBot="1"/>
    <row r="3" spans="1:5">
      <c r="A3" s="49" t="s">
        <v>159</v>
      </c>
      <c r="B3" s="49" t="s">
        <v>160</v>
      </c>
      <c r="C3" s="49" t="s">
        <v>161</v>
      </c>
      <c r="D3" s="49" t="s">
        <v>162</v>
      </c>
      <c r="E3" s="49" t="s">
        <v>39</v>
      </c>
    </row>
    <row r="4" spans="1:5">
      <c r="A4" s="47">
        <v>41445</v>
      </c>
      <c r="B4" s="47">
        <v>3</v>
      </c>
      <c r="C4" s="47">
        <v>27.46</v>
      </c>
      <c r="D4" s="47">
        <v>9.1533333333333342</v>
      </c>
      <c r="E4" s="47">
        <v>5.5290333333333166</v>
      </c>
    </row>
    <row r="5" spans="1:5">
      <c r="A5" s="47">
        <v>41456</v>
      </c>
      <c r="B5" s="47">
        <v>3</v>
      </c>
      <c r="C5" s="47">
        <v>19.100000000000001</v>
      </c>
      <c r="D5" s="47">
        <v>6.3666666666666671</v>
      </c>
      <c r="E5" s="47">
        <v>0.66333333333332689</v>
      </c>
    </row>
    <row r="6" spans="1:5">
      <c r="A6" s="47">
        <v>41470</v>
      </c>
      <c r="B6" s="47">
        <v>3</v>
      </c>
      <c r="C6" s="47">
        <v>30.5</v>
      </c>
      <c r="D6" s="47">
        <v>10.166666666666666</v>
      </c>
      <c r="E6" s="47">
        <v>0.52333333333333343</v>
      </c>
    </row>
    <row r="7" spans="1:5">
      <c r="A7" s="47">
        <v>41485</v>
      </c>
      <c r="B7" s="47">
        <v>3</v>
      </c>
      <c r="C7" s="47">
        <v>24.3</v>
      </c>
      <c r="D7" s="47">
        <v>8.1</v>
      </c>
      <c r="E7" s="47">
        <v>0.64359999999999984</v>
      </c>
    </row>
    <row r="8" spans="1:5">
      <c r="A8" s="47">
        <v>41498</v>
      </c>
      <c r="B8" s="47">
        <v>3</v>
      </c>
      <c r="C8" s="47">
        <v>40.770000000000003</v>
      </c>
      <c r="D8" s="47">
        <v>13.590000000000002</v>
      </c>
      <c r="E8" s="47">
        <v>4.2072999999999183</v>
      </c>
    </row>
    <row r="9" spans="1:5">
      <c r="A9" s="47">
        <v>41515</v>
      </c>
      <c r="B9" s="47">
        <v>3</v>
      </c>
      <c r="C9" s="47">
        <v>55.84</v>
      </c>
      <c r="D9" s="47">
        <v>18.613333333333333</v>
      </c>
      <c r="E9" s="47">
        <v>8.7936333333333323</v>
      </c>
    </row>
    <row r="10" spans="1:5">
      <c r="A10" s="47">
        <v>41528</v>
      </c>
      <c r="B10" s="47">
        <v>3</v>
      </c>
      <c r="C10" s="47">
        <v>53.260000000000005</v>
      </c>
      <c r="D10" s="47">
        <v>17.753333333333334</v>
      </c>
      <c r="E10" s="47">
        <v>9.5433333333333009E-2</v>
      </c>
    </row>
    <row r="11" spans="1:5">
      <c r="A11" s="47">
        <v>41542</v>
      </c>
      <c r="B11" s="47">
        <v>3</v>
      </c>
      <c r="C11" s="47">
        <v>39.369999999999997</v>
      </c>
      <c r="D11" s="47">
        <v>13.123333333333333</v>
      </c>
      <c r="E11" s="47">
        <v>0.38893333333333308</v>
      </c>
    </row>
    <row r="12" spans="1:5">
      <c r="A12" s="47">
        <v>41558</v>
      </c>
      <c r="B12" s="47">
        <v>3</v>
      </c>
      <c r="C12" s="47">
        <v>49.14</v>
      </c>
      <c r="D12" s="47">
        <v>16.38</v>
      </c>
      <c r="E12" s="47">
        <v>1.4799999999999865E-2</v>
      </c>
    </row>
    <row r="13" spans="1:5">
      <c r="A13" s="47"/>
      <c r="B13" s="47"/>
      <c r="C13" s="47"/>
      <c r="D13" s="47"/>
      <c r="E13" s="47"/>
    </row>
    <row r="14" spans="1:5">
      <c r="A14" s="47" t="s">
        <v>30</v>
      </c>
      <c r="B14" s="47">
        <v>9</v>
      </c>
      <c r="C14" s="47">
        <v>104.69</v>
      </c>
      <c r="D14" s="47">
        <v>11.632222222222222</v>
      </c>
      <c r="E14" s="47">
        <v>18.138969444444427</v>
      </c>
    </row>
    <row r="15" spans="1:5">
      <c r="A15" s="47" t="s">
        <v>32</v>
      </c>
      <c r="B15" s="47">
        <v>9</v>
      </c>
      <c r="C15" s="47">
        <v>117.65</v>
      </c>
      <c r="D15" s="47">
        <v>13.072222222222223</v>
      </c>
      <c r="E15" s="47">
        <v>21.49939444444442</v>
      </c>
    </row>
    <row r="16" spans="1:5" ht="15.75" thickBot="1">
      <c r="A16" s="48" t="s">
        <v>34</v>
      </c>
      <c r="B16" s="48">
        <v>9</v>
      </c>
      <c r="C16" s="48">
        <v>117.4</v>
      </c>
      <c r="D16" s="48">
        <v>13.044444444444444</v>
      </c>
      <c r="E16" s="48">
        <v>22.236402777777784</v>
      </c>
    </row>
    <row r="19" spans="1:7" ht="15.75" thickBot="1">
      <c r="A19" t="s">
        <v>178</v>
      </c>
    </row>
    <row r="20" spans="1:7">
      <c r="A20" s="49" t="s">
        <v>179</v>
      </c>
      <c r="B20" s="49" t="s">
        <v>180</v>
      </c>
      <c r="C20" s="49" t="s">
        <v>181</v>
      </c>
      <c r="D20" s="49" t="s">
        <v>182</v>
      </c>
      <c r="E20" s="49" t="s">
        <v>183</v>
      </c>
      <c r="F20" s="49" t="s">
        <v>184</v>
      </c>
      <c r="G20" s="49" t="s">
        <v>185</v>
      </c>
    </row>
    <row r="21" spans="1:7">
      <c r="A21" s="47" t="s">
        <v>186</v>
      </c>
      <c r="B21" s="47">
        <v>465.485562962963</v>
      </c>
      <c r="C21" s="47">
        <v>8</v>
      </c>
      <c r="D21" s="47">
        <v>58.185695370370375</v>
      </c>
      <c r="E21" s="47">
        <v>31.544901519678859</v>
      </c>
      <c r="F21" s="47">
        <v>2.2377780718576936E-8</v>
      </c>
      <c r="G21" s="47">
        <v>2.5910961798744014</v>
      </c>
    </row>
    <row r="22" spans="1:7">
      <c r="A22" s="47" t="s">
        <v>187</v>
      </c>
      <c r="B22" s="47">
        <v>12.206229629629604</v>
      </c>
      <c r="C22" s="47">
        <v>2</v>
      </c>
      <c r="D22" s="47">
        <v>6.103114814814802</v>
      </c>
      <c r="E22" s="47">
        <v>3.3087540601029435</v>
      </c>
      <c r="F22" s="47">
        <v>6.271938944456637E-2</v>
      </c>
      <c r="G22" s="47">
        <v>3.6337234675916301</v>
      </c>
    </row>
    <row r="23" spans="1:7">
      <c r="A23" s="47" t="s">
        <v>188</v>
      </c>
      <c r="B23" s="47">
        <v>29.512570370370383</v>
      </c>
      <c r="C23" s="47">
        <v>16</v>
      </c>
      <c r="D23" s="47">
        <v>1.844535648148149</v>
      </c>
      <c r="E23" s="47"/>
      <c r="F23" s="47"/>
      <c r="G23" s="47"/>
    </row>
    <row r="24" spans="1:7">
      <c r="A24" s="47"/>
      <c r="B24" s="47"/>
      <c r="C24" s="47"/>
      <c r="D24" s="47"/>
      <c r="E24" s="47"/>
      <c r="F24" s="47"/>
      <c r="G24" s="47"/>
    </row>
    <row r="25" spans="1:7" ht="15.75" thickBot="1">
      <c r="A25" s="48" t="s">
        <v>189</v>
      </c>
      <c r="B25" s="48">
        <v>507.20436296296299</v>
      </c>
      <c r="C25" s="48">
        <v>26</v>
      </c>
      <c r="D25" s="48"/>
      <c r="E25" s="48"/>
      <c r="F25" s="48"/>
      <c r="G25" s="4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L16" sqref="L16"/>
    </sheetView>
  </sheetViews>
  <sheetFormatPr defaultRowHeight="15"/>
  <sheetData>
    <row r="1" spans="1:5">
      <c r="A1" t="s">
        <v>158</v>
      </c>
    </row>
    <row r="2" spans="1:5" ht="15.75" thickBot="1"/>
    <row r="3" spans="1:5">
      <c r="A3" s="49" t="s">
        <v>159</v>
      </c>
      <c r="B3" s="49" t="s">
        <v>160</v>
      </c>
      <c r="C3" s="49" t="s">
        <v>161</v>
      </c>
      <c r="D3" s="49" t="s">
        <v>162</v>
      </c>
      <c r="E3" s="49" t="s">
        <v>39</v>
      </c>
    </row>
    <row r="4" spans="1:5">
      <c r="A4" s="47">
        <v>41445</v>
      </c>
      <c r="B4" s="47">
        <v>3</v>
      </c>
      <c r="C4" s="47">
        <v>9.14</v>
      </c>
      <c r="D4" s="47">
        <v>3.0466666666666669</v>
      </c>
      <c r="E4" s="47">
        <v>15.785433333333332</v>
      </c>
    </row>
    <row r="5" spans="1:5">
      <c r="A5" s="47">
        <v>41456</v>
      </c>
      <c r="B5" s="47">
        <v>3</v>
      </c>
      <c r="C5" s="47">
        <v>10.26</v>
      </c>
      <c r="D5" s="47">
        <v>3.42</v>
      </c>
      <c r="E5" s="47">
        <v>1.7200000000000101E-2</v>
      </c>
    </row>
    <row r="6" spans="1:5">
      <c r="A6" s="47">
        <v>41470</v>
      </c>
      <c r="B6" s="47">
        <v>3</v>
      </c>
      <c r="C6" s="47">
        <v>34.299999999999997</v>
      </c>
      <c r="D6" s="47">
        <v>11.433333333333332</v>
      </c>
      <c r="E6" s="47">
        <v>2.1001333333333889</v>
      </c>
    </row>
    <row r="7" spans="1:5">
      <c r="A7" s="47">
        <v>41485</v>
      </c>
      <c r="B7" s="47">
        <v>3</v>
      </c>
      <c r="C7" s="47">
        <v>22.82</v>
      </c>
      <c r="D7" s="47">
        <v>7.6066666666666665</v>
      </c>
      <c r="E7" s="47">
        <v>5.3033333333333349E-2</v>
      </c>
    </row>
    <row r="8" spans="1:5">
      <c r="A8" s="47">
        <v>41498</v>
      </c>
      <c r="B8" s="47">
        <v>3</v>
      </c>
      <c r="C8" s="47">
        <v>18.150000000000002</v>
      </c>
      <c r="D8" s="47">
        <v>6.0500000000000007</v>
      </c>
      <c r="E8" s="47">
        <v>5.2689000000000021</v>
      </c>
    </row>
    <row r="9" spans="1:5">
      <c r="A9" s="47">
        <v>41515</v>
      </c>
      <c r="B9" s="47">
        <v>3</v>
      </c>
      <c r="C9" s="47">
        <v>10.759999999999996</v>
      </c>
      <c r="D9" s="47">
        <v>3.5866666666666656</v>
      </c>
      <c r="E9" s="47">
        <v>6.5436333333333359</v>
      </c>
    </row>
    <row r="10" spans="1:5">
      <c r="A10" s="47">
        <v>41528</v>
      </c>
      <c r="B10" s="47">
        <v>3</v>
      </c>
      <c r="C10" s="47">
        <v>2.3599999999999994</v>
      </c>
      <c r="D10" s="47">
        <v>0.78666666666666651</v>
      </c>
      <c r="E10" s="47">
        <v>0.29213333333333436</v>
      </c>
    </row>
    <row r="11" spans="1:5">
      <c r="A11" s="47">
        <v>41542</v>
      </c>
      <c r="B11" s="47">
        <v>3</v>
      </c>
      <c r="C11" s="47">
        <v>8.44</v>
      </c>
      <c r="D11" s="47">
        <v>2.813333333333333</v>
      </c>
      <c r="E11" s="47">
        <v>0.64263333333333073</v>
      </c>
    </row>
    <row r="12" spans="1:5">
      <c r="A12" s="47">
        <v>41558</v>
      </c>
      <c r="B12" s="47">
        <v>3</v>
      </c>
      <c r="C12" s="47">
        <v>0.32000000000000384</v>
      </c>
      <c r="D12" s="47">
        <v>0.10666666666666795</v>
      </c>
      <c r="E12" s="47">
        <v>2.6333333333333972E-3</v>
      </c>
    </row>
    <row r="13" spans="1:5">
      <c r="A13" s="47"/>
      <c r="B13" s="47"/>
      <c r="C13" s="47"/>
      <c r="D13" s="47"/>
      <c r="E13" s="47"/>
    </row>
    <row r="14" spans="1:5">
      <c r="A14" s="47" t="s">
        <v>30</v>
      </c>
      <c r="B14" s="47">
        <v>9</v>
      </c>
      <c r="C14" s="47">
        <v>50.360000000000014</v>
      </c>
      <c r="D14" s="47">
        <v>5.5955555555555572</v>
      </c>
      <c r="E14" s="47">
        <v>15.448327777777756</v>
      </c>
    </row>
    <row r="15" spans="1:5">
      <c r="A15" s="47" t="s">
        <v>32</v>
      </c>
      <c r="B15" s="47">
        <v>9</v>
      </c>
      <c r="C15" s="47">
        <v>31.63</v>
      </c>
      <c r="D15" s="47">
        <v>3.5144444444444445</v>
      </c>
      <c r="E15" s="47">
        <v>11.636602777777782</v>
      </c>
    </row>
    <row r="16" spans="1:5" ht="15.75" thickBot="1">
      <c r="A16" s="48" t="s">
        <v>34</v>
      </c>
      <c r="B16" s="48">
        <v>9</v>
      </c>
      <c r="C16" s="48">
        <v>34.559999999999988</v>
      </c>
      <c r="D16" s="48">
        <v>3.8399999999999985</v>
      </c>
      <c r="E16" s="48">
        <v>15.22325</v>
      </c>
    </row>
    <row r="19" spans="1:7" ht="15.75" thickBot="1">
      <c r="A19" t="s">
        <v>178</v>
      </c>
    </row>
    <row r="20" spans="1:7">
      <c r="A20" s="49" t="s">
        <v>179</v>
      </c>
      <c r="B20" s="49" t="s">
        <v>180</v>
      </c>
      <c r="C20" s="49" t="s">
        <v>181</v>
      </c>
      <c r="D20" s="49" t="s">
        <v>182</v>
      </c>
      <c r="E20" s="49" t="s">
        <v>183</v>
      </c>
      <c r="F20" s="49" t="s">
        <v>184</v>
      </c>
      <c r="G20" s="49" t="s">
        <v>185</v>
      </c>
    </row>
    <row r="21" spans="1:7">
      <c r="A21" s="47" t="s">
        <v>186</v>
      </c>
      <c r="B21" s="47">
        <v>299.61093333333326</v>
      </c>
      <c r="C21" s="47">
        <v>8</v>
      </c>
      <c r="D21" s="47">
        <v>37.451366666666658</v>
      </c>
      <c r="E21" s="47">
        <v>15.42219550654205</v>
      </c>
      <c r="F21" s="47">
        <v>3.6048062728730403E-6</v>
      </c>
      <c r="G21" s="47">
        <v>2.5910961798744014</v>
      </c>
    </row>
    <row r="22" spans="1:7">
      <c r="A22" s="47" t="s">
        <v>187</v>
      </c>
      <c r="B22" s="47">
        <v>22.556955555555476</v>
      </c>
      <c r="C22" s="47">
        <v>2</v>
      </c>
      <c r="D22" s="47">
        <v>11.278477777777738</v>
      </c>
      <c r="E22" s="47">
        <v>4.6443936439812585</v>
      </c>
      <c r="F22" s="47">
        <v>2.5676500560511194E-2</v>
      </c>
      <c r="G22" s="47">
        <v>3.6337234675916301</v>
      </c>
    </row>
    <row r="23" spans="1:7">
      <c r="A23" s="47" t="s">
        <v>188</v>
      </c>
      <c r="B23" s="47">
        <v>38.854511111111151</v>
      </c>
      <c r="C23" s="47">
        <v>16</v>
      </c>
      <c r="D23" s="47">
        <v>2.4284069444444469</v>
      </c>
      <c r="E23" s="47"/>
      <c r="F23" s="47"/>
      <c r="G23" s="47"/>
    </row>
    <row r="24" spans="1:7">
      <c r="A24" s="47"/>
      <c r="B24" s="47"/>
      <c r="C24" s="47"/>
      <c r="D24" s="47"/>
      <c r="E24" s="47"/>
      <c r="F24" s="47"/>
      <c r="G24" s="47"/>
    </row>
    <row r="25" spans="1:7" ht="15.75" thickBot="1">
      <c r="A25" s="48" t="s">
        <v>189</v>
      </c>
      <c r="B25" s="48">
        <v>361.02239999999989</v>
      </c>
      <c r="C25" s="48">
        <v>26</v>
      </c>
      <c r="D25" s="48"/>
      <c r="E25" s="48"/>
      <c r="F25" s="48"/>
      <c r="G25" s="4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D1" workbookViewId="0"/>
  </sheetViews>
  <sheetFormatPr defaultRowHeight="15"/>
  <cols>
    <col min="1" max="1" width="20.140625" style="60" customWidth="1"/>
    <col min="7" max="7" width="12.140625" customWidth="1"/>
    <col min="8" max="8" width="20.85546875" customWidth="1"/>
    <col min="9" max="9" width="12.7109375" customWidth="1"/>
  </cols>
  <sheetData>
    <row r="1" spans="1:13">
      <c r="A1" s="60" t="s">
        <v>158</v>
      </c>
    </row>
    <row r="2" spans="1:13" ht="15.75" thickBot="1"/>
    <row r="3" spans="1:13" ht="15.75" thickBot="1">
      <c r="A3" s="61" t="s">
        <v>159</v>
      </c>
      <c r="B3" s="49" t="s">
        <v>160</v>
      </c>
      <c r="C3" s="49" t="s">
        <v>161</v>
      </c>
      <c r="D3" s="49" t="s">
        <v>162</v>
      </c>
      <c r="E3" s="49" t="s">
        <v>39</v>
      </c>
      <c r="G3" s="51" t="s">
        <v>198</v>
      </c>
      <c r="H3" s="64" t="s">
        <v>226</v>
      </c>
    </row>
    <row r="4" spans="1:13">
      <c r="A4" s="62" t="s">
        <v>163</v>
      </c>
      <c r="B4" s="47">
        <v>6</v>
      </c>
      <c r="C4" s="47">
        <v>25.68</v>
      </c>
      <c r="D4" s="47">
        <v>4.28</v>
      </c>
      <c r="E4" s="47">
        <v>10.3864</v>
      </c>
      <c r="G4" s="56">
        <f>32.6*60*60*11000</f>
        <v>1290960000</v>
      </c>
      <c r="H4">
        <f>E4</f>
        <v>10.3864</v>
      </c>
      <c r="I4" s="31">
        <v>41445</v>
      </c>
      <c r="K4" s="49"/>
      <c r="L4" s="49" t="s">
        <v>172</v>
      </c>
      <c r="M4" s="49" t="s">
        <v>173</v>
      </c>
    </row>
    <row r="5" spans="1:13">
      <c r="A5" s="62" t="s">
        <v>164</v>
      </c>
      <c r="B5" s="47">
        <v>6</v>
      </c>
      <c r="C5" s="47">
        <v>20.459999999999997</v>
      </c>
      <c r="D5" s="47">
        <v>3.4099999999999997</v>
      </c>
      <c r="E5" s="47">
        <v>3.6830000000000043</v>
      </c>
      <c r="G5" s="50">
        <v>1001880000</v>
      </c>
      <c r="H5">
        <f>E5</f>
        <v>3.6830000000000043</v>
      </c>
      <c r="I5" s="31">
        <v>41456</v>
      </c>
      <c r="K5" s="47" t="s">
        <v>172</v>
      </c>
      <c r="L5" s="47">
        <v>1</v>
      </c>
      <c r="M5" s="47"/>
    </row>
    <row r="6" spans="1:13" ht="15.75" thickBot="1">
      <c r="A6" s="62" t="s">
        <v>165</v>
      </c>
      <c r="B6" s="47">
        <v>6</v>
      </c>
      <c r="C6" s="47">
        <v>55.11</v>
      </c>
      <c r="D6" s="47">
        <v>9.1850000000000005</v>
      </c>
      <c r="E6" s="47">
        <v>22.831349999999997</v>
      </c>
      <c r="G6" s="50">
        <v>1785960000.0000002</v>
      </c>
      <c r="H6">
        <f t="shared" ref="H6:H12" si="0">E6</f>
        <v>22.831349999999997</v>
      </c>
      <c r="I6" s="31">
        <v>41470</v>
      </c>
      <c r="K6" s="48" t="s">
        <v>173</v>
      </c>
      <c r="L6" s="48">
        <v>0.67545083045687992</v>
      </c>
      <c r="M6" s="48">
        <v>1</v>
      </c>
    </row>
    <row r="7" spans="1:13">
      <c r="A7" s="62" t="s">
        <v>166</v>
      </c>
      <c r="B7" s="47">
        <v>6</v>
      </c>
      <c r="C7" s="47">
        <v>39.209999999999994</v>
      </c>
      <c r="D7" s="47">
        <v>6.5349999999999993</v>
      </c>
      <c r="E7" s="47">
        <v>8.455390000000012</v>
      </c>
      <c r="G7" s="50">
        <v>1176119999.9999998</v>
      </c>
      <c r="H7">
        <f t="shared" si="0"/>
        <v>8.455390000000012</v>
      </c>
      <c r="I7" s="31">
        <v>41485</v>
      </c>
      <c r="K7" s="49"/>
      <c r="L7" s="49" t="s">
        <v>172</v>
      </c>
      <c r="M7" s="49" t="s">
        <v>173</v>
      </c>
    </row>
    <row r="8" spans="1:13">
      <c r="A8" s="62" t="s">
        <v>167</v>
      </c>
      <c r="B8" s="47">
        <v>6</v>
      </c>
      <c r="C8" s="47">
        <v>31.320000000000004</v>
      </c>
      <c r="D8" s="47">
        <v>5.2200000000000006</v>
      </c>
      <c r="E8" s="47">
        <v>14.474199999999996</v>
      </c>
      <c r="G8" s="50">
        <v>1508760000</v>
      </c>
      <c r="H8">
        <f t="shared" si="0"/>
        <v>14.474199999999996</v>
      </c>
      <c r="I8" s="31">
        <v>41498</v>
      </c>
      <c r="K8" s="47" t="s">
        <v>172</v>
      </c>
      <c r="L8" s="47">
        <v>1</v>
      </c>
      <c r="M8" s="47"/>
    </row>
    <row r="9" spans="1:13" ht="15.75" thickBot="1">
      <c r="A9" s="62" t="s">
        <v>168</v>
      </c>
      <c r="B9" s="47">
        <v>6</v>
      </c>
      <c r="C9" s="47">
        <v>21.79</v>
      </c>
      <c r="D9" s="47">
        <v>3.6316666666666664</v>
      </c>
      <c r="E9" s="47">
        <v>9.1698966666666735</v>
      </c>
      <c r="G9" s="50">
        <v>1845359999.9999998</v>
      </c>
      <c r="H9">
        <f t="shared" si="0"/>
        <v>9.1698966666666735</v>
      </c>
      <c r="I9" s="31">
        <v>41515</v>
      </c>
      <c r="K9" s="48" t="s">
        <v>173</v>
      </c>
      <c r="L9" s="48">
        <v>0.99460432507701324</v>
      </c>
      <c r="M9" s="48">
        <v>1</v>
      </c>
    </row>
    <row r="10" spans="1:13">
      <c r="A10" s="62" t="s">
        <v>169</v>
      </c>
      <c r="B10" s="47">
        <v>6</v>
      </c>
      <c r="C10" s="47">
        <v>5.0199999999999996</v>
      </c>
      <c r="D10" s="47">
        <v>0.83666666666666656</v>
      </c>
      <c r="E10" s="47">
        <v>0.28066666666666718</v>
      </c>
      <c r="G10" s="2">
        <v>0</v>
      </c>
      <c r="H10">
        <f t="shared" si="0"/>
        <v>0.28066666666666718</v>
      </c>
      <c r="I10" s="31">
        <v>41528</v>
      </c>
      <c r="K10" s="49"/>
      <c r="L10" s="49" t="s">
        <v>172</v>
      </c>
      <c r="M10" s="49" t="s">
        <v>173</v>
      </c>
    </row>
    <row r="11" spans="1:13">
      <c r="A11" s="62" t="s">
        <v>170</v>
      </c>
      <c r="B11" s="47">
        <v>6</v>
      </c>
      <c r="C11" s="47">
        <v>17.869999999999997</v>
      </c>
      <c r="D11" s="47">
        <v>2.9783333333333331</v>
      </c>
      <c r="E11" s="47">
        <v>6.7023766666666704</v>
      </c>
      <c r="G11" s="50">
        <v>1599840000.0000002</v>
      </c>
      <c r="H11">
        <f t="shared" si="0"/>
        <v>6.7023766666666704</v>
      </c>
      <c r="I11" s="31">
        <v>41542</v>
      </c>
      <c r="K11" s="47" t="s">
        <v>172</v>
      </c>
      <c r="L11" s="47">
        <v>1</v>
      </c>
      <c r="M11" s="47"/>
    </row>
    <row r="12" spans="1:13" ht="15.75" thickBot="1">
      <c r="A12" s="62" t="s">
        <v>171</v>
      </c>
      <c r="B12" s="47">
        <v>6</v>
      </c>
      <c r="C12" s="47">
        <v>0.44000000000000128</v>
      </c>
      <c r="D12" s="47">
        <v>7.3333333333333542E-2</v>
      </c>
      <c r="E12" s="47">
        <v>2.866666666666759E-3</v>
      </c>
      <c r="G12" s="2">
        <v>1132560000</v>
      </c>
      <c r="H12">
        <f t="shared" si="0"/>
        <v>2.866666666666759E-3</v>
      </c>
      <c r="I12" s="31">
        <v>41558</v>
      </c>
      <c r="K12" s="48" t="s">
        <v>173</v>
      </c>
      <c r="L12" s="48">
        <v>0.80880995843746128</v>
      </c>
      <c r="M12" s="48">
        <v>1</v>
      </c>
    </row>
    <row r="13" spans="1:13">
      <c r="A13" s="62"/>
      <c r="B13" s="47"/>
      <c r="C13" s="47"/>
      <c r="D13" s="47"/>
      <c r="E13" s="47"/>
    </row>
    <row r="14" spans="1:13">
      <c r="A14" s="62" t="s">
        <v>172</v>
      </c>
      <c r="B14" s="47">
        <v>9</v>
      </c>
      <c r="C14" s="47">
        <v>50.360000000000014</v>
      </c>
      <c r="D14" s="47">
        <v>5.5955555555555572</v>
      </c>
      <c r="E14" s="47">
        <v>15.448327777777756</v>
      </c>
      <c r="F14">
        <f>SQRT(E14)</f>
        <v>3.9304360798488704</v>
      </c>
      <c r="H14" s="31" t="s">
        <v>228</v>
      </c>
      <c r="I14">
        <f>K14+F14</f>
        <v>9.5259916354044272</v>
      </c>
      <c r="J14">
        <f>K14-F14</f>
        <v>1.6651194757066867</v>
      </c>
      <c r="K14">
        <f>D14</f>
        <v>5.5955555555555572</v>
      </c>
      <c r="L14" s="55">
        <v>13.555555555555557</v>
      </c>
    </row>
    <row r="15" spans="1:13">
      <c r="A15" s="62" t="s">
        <v>173</v>
      </c>
      <c r="B15" s="47">
        <v>9</v>
      </c>
      <c r="C15" s="47">
        <v>14.249999999999996</v>
      </c>
      <c r="D15" s="47">
        <v>1.583333333333333</v>
      </c>
      <c r="E15" s="47">
        <v>1.4882250000000008</v>
      </c>
      <c r="F15">
        <f t="shared" ref="F15:F19" si="1">SQRT(E15)</f>
        <v>1.2199282765802262</v>
      </c>
      <c r="H15" s="31" t="s">
        <v>229</v>
      </c>
      <c r="I15">
        <f t="shared" ref="I15:I19" si="2">K15+F15</f>
        <v>2.8032616099135592</v>
      </c>
      <c r="J15">
        <f t="shared" ref="J15:J19" si="3">K15-F15</f>
        <v>0.36340505675310686</v>
      </c>
      <c r="K15">
        <f t="shared" ref="K15:K19" si="4">D15</f>
        <v>1.583333333333333</v>
      </c>
      <c r="L15" s="55">
        <v>5.8544444444444439</v>
      </c>
    </row>
    <row r="16" spans="1:13">
      <c r="A16" s="62" t="s">
        <v>174</v>
      </c>
      <c r="B16" s="47">
        <v>9</v>
      </c>
      <c r="C16" s="47">
        <v>31.63</v>
      </c>
      <c r="D16" s="47">
        <v>3.5144444444444445</v>
      </c>
      <c r="E16" s="47">
        <v>11.636602777777782</v>
      </c>
      <c r="F16">
        <f t="shared" si="1"/>
        <v>3.4112465137802315</v>
      </c>
      <c r="H16" s="31" t="s">
        <v>230</v>
      </c>
      <c r="I16">
        <f t="shared" si="2"/>
        <v>6.925690958224676</v>
      </c>
      <c r="J16">
        <f t="shared" si="3"/>
        <v>0.10319793066421301</v>
      </c>
      <c r="K16">
        <f t="shared" si="4"/>
        <v>3.5144444444444445</v>
      </c>
      <c r="L16" s="55">
        <v>11.05111111111111</v>
      </c>
    </row>
    <row r="17" spans="1:12">
      <c r="A17" s="62" t="s">
        <v>175</v>
      </c>
      <c r="B17" s="47">
        <v>9</v>
      </c>
      <c r="C17" s="47">
        <v>66.95</v>
      </c>
      <c r="D17" s="47">
        <v>7.4388888888888891</v>
      </c>
      <c r="E17" s="47">
        <v>18.855086111111092</v>
      </c>
      <c r="F17">
        <f t="shared" si="1"/>
        <v>4.3422443633576275</v>
      </c>
      <c r="H17" s="31" t="s">
        <v>231</v>
      </c>
      <c r="I17">
        <f t="shared" si="2"/>
        <v>11.781133252246516</v>
      </c>
      <c r="J17">
        <f t="shared" si="3"/>
        <v>3.0966445255312616</v>
      </c>
      <c r="K17">
        <f t="shared" si="4"/>
        <v>7.4388888888888891</v>
      </c>
      <c r="L17" s="55">
        <v>18.965555555555554</v>
      </c>
    </row>
    <row r="18" spans="1:12">
      <c r="A18" s="62" t="s">
        <v>176</v>
      </c>
      <c r="B18" s="47">
        <v>9</v>
      </c>
      <c r="C18" s="47">
        <v>34.559999999999988</v>
      </c>
      <c r="D18" s="47">
        <v>3.8399999999999985</v>
      </c>
      <c r="E18" s="47">
        <v>15.22325</v>
      </c>
      <c r="F18">
        <f t="shared" si="1"/>
        <v>3.9016983481555823</v>
      </c>
      <c r="H18" s="31" t="s">
        <v>232</v>
      </c>
      <c r="I18">
        <f t="shared" si="2"/>
        <v>7.7416983481555803</v>
      </c>
      <c r="J18">
        <f t="shared" si="3"/>
        <v>-6.1698348155583727E-2</v>
      </c>
      <c r="K18">
        <f t="shared" si="4"/>
        <v>3.8399999999999985</v>
      </c>
      <c r="L18" s="55">
        <v>11.33</v>
      </c>
    </row>
    <row r="19" spans="1:12" ht="15.75" thickBot="1">
      <c r="A19" s="63" t="s">
        <v>177</v>
      </c>
      <c r="B19" s="48">
        <v>9</v>
      </c>
      <c r="C19" s="48">
        <v>19.150000000000006</v>
      </c>
      <c r="D19" s="48">
        <v>2.1277777777777782</v>
      </c>
      <c r="E19" s="48">
        <v>4.2365694444444451</v>
      </c>
      <c r="F19">
        <f t="shared" si="1"/>
        <v>2.0582928471052035</v>
      </c>
      <c r="H19" s="31" t="s">
        <v>233</v>
      </c>
      <c r="I19">
        <f t="shared" si="2"/>
        <v>4.1860706248829818</v>
      </c>
      <c r="J19">
        <f t="shared" si="3"/>
        <v>6.9484930672574663E-2</v>
      </c>
      <c r="K19">
        <f t="shared" si="4"/>
        <v>2.1277777777777782</v>
      </c>
      <c r="L19" s="55">
        <v>6.0877777777777773</v>
      </c>
    </row>
    <row r="22" spans="1:12" ht="15.75" thickBot="1">
      <c r="A22" s="60" t="s">
        <v>178</v>
      </c>
    </row>
    <row r="23" spans="1:12">
      <c r="A23" s="61" t="s">
        <v>179</v>
      </c>
      <c r="B23" s="49" t="s">
        <v>180</v>
      </c>
      <c r="C23" s="49" t="s">
        <v>181</v>
      </c>
      <c r="D23" s="49" t="s">
        <v>182</v>
      </c>
      <c r="E23" s="49" t="s">
        <v>183</v>
      </c>
      <c r="F23" s="49" t="s">
        <v>184</v>
      </c>
      <c r="G23" s="49" t="s">
        <v>185</v>
      </c>
    </row>
    <row r="24" spans="1:12">
      <c r="A24" s="62" t="s">
        <v>186</v>
      </c>
      <c r="B24" s="47">
        <v>370.96626666666668</v>
      </c>
      <c r="C24" s="47">
        <v>8</v>
      </c>
      <c r="D24" s="47">
        <v>46.370783333333335</v>
      </c>
      <c r="E24" s="47">
        <v>11.300422949763208</v>
      </c>
      <c r="F24" s="47">
        <v>3.4198293960777022E-8</v>
      </c>
      <c r="G24" s="47">
        <v>2.1801704532006414</v>
      </c>
    </row>
    <row r="25" spans="1:12">
      <c r="A25" s="62" t="s">
        <v>187</v>
      </c>
      <c r="B25" s="47">
        <v>215.79251111111114</v>
      </c>
      <c r="C25" s="47">
        <v>5</v>
      </c>
      <c r="D25" s="47">
        <v>43.158502222222225</v>
      </c>
      <c r="E25" s="47">
        <v>10.517599529935476</v>
      </c>
      <c r="F25" s="47">
        <v>1.7072157845088271E-6</v>
      </c>
      <c r="G25" s="47">
        <v>2.4494664263887103</v>
      </c>
    </row>
    <row r="26" spans="1:12">
      <c r="A26" s="62" t="s">
        <v>188</v>
      </c>
      <c r="B26" s="47">
        <v>164.13822222222223</v>
      </c>
      <c r="C26" s="47">
        <v>40</v>
      </c>
      <c r="D26" s="47">
        <v>4.1034555555555556</v>
      </c>
      <c r="E26" s="47"/>
      <c r="F26" s="47"/>
      <c r="G26" s="47"/>
    </row>
    <row r="27" spans="1:12">
      <c r="A27" s="62"/>
      <c r="B27" s="47"/>
      <c r="C27" s="47"/>
      <c r="D27" s="47"/>
      <c r="E27" s="47"/>
      <c r="F27" s="47"/>
      <c r="G27" s="47"/>
    </row>
    <row r="28" spans="1:12" ht="15.75" thickBot="1">
      <c r="A28" s="63" t="s">
        <v>189</v>
      </c>
      <c r="B28" s="48">
        <v>750.89700000000005</v>
      </c>
      <c r="C28" s="48">
        <v>53</v>
      </c>
      <c r="D28" s="48"/>
      <c r="E28" s="48"/>
      <c r="F28" s="48"/>
      <c r="G28" s="4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M28" sqref="M28"/>
    </sheetView>
  </sheetViews>
  <sheetFormatPr defaultRowHeight="15"/>
  <cols>
    <col min="1" max="1" width="17.7109375" style="60" customWidth="1"/>
    <col min="5" max="5" width="9.140625" customWidth="1"/>
    <col min="7" max="7" width="12.42578125" customWidth="1"/>
    <col min="8" max="8" width="28.5703125" bestFit="1" customWidth="1"/>
  </cols>
  <sheetData>
    <row r="1" spans="1:11">
      <c r="A1" s="60" t="s">
        <v>158</v>
      </c>
    </row>
    <row r="2" spans="1:11" ht="15.75" thickBot="1"/>
    <row r="3" spans="1:11">
      <c r="A3" s="61" t="s">
        <v>159</v>
      </c>
      <c r="B3" s="49" t="s">
        <v>160</v>
      </c>
      <c r="C3" s="49" t="s">
        <v>161</v>
      </c>
      <c r="D3" s="49" t="s">
        <v>162</v>
      </c>
      <c r="E3" s="49" t="s">
        <v>39</v>
      </c>
      <c r="G3" s="51" t="s">
        <v>198</v>
      </c>
      <c r="H3" s="51" t="s">
        <v>226</v>
      </c>
    </row>
    <row r="4" spans="1:11">
      <c r="A4" s="62" t="s">
        <v>163</v>
      </c>
      <c r="B4" s="47">
        <v>6</v>
      </c>
      <c r="C4" s="47">
        <v>80.14</v>
      </c>
      <c r="D4" s="47">
        <v>13.356666666666667</v>
      </c>
      <c r="E4" s="47">
        <v>2.8745866666666644</v>
      </c>
      <c r="G4" s="2"/>
    </row>
    <row r="5" spans="1:11">
      <c r="A5" s="62" t="s">
        <v>164</v>
      </c>
      <c r="B5" s="47">
        <v>6</v>
      </c>
      <c r="C5" s="47">
        <v>57.86</v>
      </c>
      <c r="D5" s="47">
        <v>9.6433333333333326</v>
      </c>
      <c r="E5" s="47">
        <v>2.360066666666671</v>
      </c>
      <c r="G5" s="50">
        <v>1001880000</v>
      </c>
      <c r="H5" s="47">
        <f>E5</f>
        <v>2.360066666666671</v>
      </c>
    </row>
    <row r="6" spans="1:11">
      <c r="A6" s="62" t="s">
        <v>165</v>
      </c>
      <c r="B6" s="47">
        <v>6</v>
      </c>
      <c r="C6" s="47">
        <v>129.6</v>
      </c>
      <c r="D6" s="47">
        <v>21.599999999999998</v>
      </c>
      <c r="E6" s="47">
        <v>0.33099999999999874</v>
      </c>
      <c r="G6" s="50">
        <v>1785960000.0000002</v>
      </c>
      <c r="H6" s="47">
        <f t="shared" ref="H6:H12" si="0">E6</f>
        <v>0.33099999999999874</v>
      </c>
    </row>
    <row r="7" spans="1:11">
      <c r="A7" s="62" t="s">
        <v>166</v>
      </c>
      <c r="B7" s="47">
        <v>6</v>
      </c>
      <c r="C7" s="47">
        <v>93.51</v>
      </c>
      <c r="D7" s="47">
        <v>15.585000000000001</v>
      </c>
      <c r="E7" s="47">
        <v>0.20763000000000012</v>
      </c>
      <c r="G7" s="50">
        <v>1176119999.9999998</v>
      </c>
      <c r="H7" s="47">
        <f t="shared" si="0"/>
        <v>0.20763000000000012</v>
      </c>
    </row>
    <row r="8" spans="1:11">
      <c r="A8" s="62" t="s">
        <v>167</v>
      </c>
      <c r="B8" s="47">
        <v>6</v>
      </c>
      <c r="C8" s="47">
        <v>118.8</v>
      </c>
      <c r="D8" s="47">
        <v>19.8</v>
      </c>
      <c r="E8" s="47">
        <v>0.35799999999999971</v>
      </c>
      <c r="G8" s="50">
        <v>1508760000</v>
      </c>
      <c r="H8" s="47">
        <f t="shared" si="0"/>
        <v>0.35799999999999971</v>
      </c>
    </row>
    <row r="9" spans="1:11">
      <c r="A9" s="62" t="s">
        <v>168</v>
      </c>
      <c r="B9" s="47">
        <v>6</v>
      </c>
      <c r="C9" s="47">
        <v>133.41</v>
      </c>
      <c r="D9" s="47">
        <v>22.234999999999999</v>
      </c>
      <c r="E9" s="47">
        <v>0.19350999999999999</v>
      </c>
      <c r="G9" s="50">
        <v>1845359999.9999998</v>
      </c>
      <c r="H9" s="47">
        <f t="shared" si="0"/>
        <v>0.19350999999999999</v>
      </c>
    </row>
    <row r="10" spans="1:11">
      <c r="A10" s="62" t="s">
        <v>169</v>
      </c>
      <c r="B10" s="47">
        <v>6</v>
      </c>
      <c r="C10" s="47">
        <v>111</v>
      </c>
      <c r="D10" s="47">
        <v>18.5</v>
      </c>
      <c r="E10" s="47">
        <v>4.4560000000000315E-2</v>
      </c>
      <c r="G10" s="2">
        <v>0</v>
      </c>
      <c r="H10" s="47">
        <f t="shared" si="0"/>
        <v>4.4560000000000315E-2</v>
      </c>
    </row>
    <row r="11" spans="1:11">
      <c r="A11" s="62" t="s">
        <v>170</v>
      </c>
      <c r="B11" s="47">
        <v>6</v>
      </c>
      <c r="C11" s="47">
        <v>95.25</v>
      </c>
      <c r="D11" s="47">
        <v>15.875</v>
      </c>
      <c r="E11" s="47">
        <v>0.55483000000000005</v>
      </c>
      <c r="G11" s="50">
        <v>1599840000.0000002</v>
      </c>
      <c r="H11" s="47">
        <f t="shared" si="0"/>
        <v>0.55483000000000005</v>
      </c>
    </row>
    <row r="12" spans="1:11">
      <c r="A12" s="62" t="s">
        <v>171</v>
      </c>
      <c r="B12" s="47">
        <v>6</v>
      </c>
      <c r="C12" s="47">
        <v>98.87</v>
      </c>
      <c r="D12" s="47">
        <v>16.478333333333335</v>
      </c>
      <c r="E12" s="47">
        <v>2.5016666666666659E-2</v>
      </c>
      <c r="F12" s="2"/>
      <c r="G12" s="2">
        <v>1132560000</v>
      </c>
      <c r="H12" s="47">
        <f t="shared" si="0"/>
        <v>2.5016666666666659E-2</v>
      </c>
    </row>
    <row r="13" spans="1:11">
      <c r="A13" s="62"/>
      <c r="B13" s="47"/>
      <c r="C13" s="47"/>
      <c r="D13" s="47"/>
      <c r="E13" s="47"/>
      <c r="F13" s="2"/>
    </row>
    <row r="14" spans="1:11">
      <c r="A14" s="62" t="s">
        <v>172</v>
      </c>
      <c r="B14" s="47">
        <v>9</v>
      </c>
      <c r="C14" s="47">
        <v>155.05000000000001</v>
      </c>
      <c r="D14" s="47">
        <v>17.227777777777778</v>
      </c>
      <c r="E14" s="47">
        <v>15.510619444444387</v>
      </c>
      <c r="F14">
        <f>SQRT(E14)</f>
        <v>3.9383523768759425</v>
      </c>
      <c r="H14" s="31" t="s">
        <v>30</v>
      </c>
      <c r="I14">
        <f>K14+F14</f>
        <v>21.166130154653722</v>
      </c>
      <c r="J14">
        <f>K14-F14</f>
        <v>13.289425400901836</v>
      </c>
      <c r="K14">
        <f>D14</f>
        <v>17.227777777777778</v>
      </c>
    </row>
    <row r="15" spans="1:11">
      <c r="A15" s="62" t="s">
        <v>173</v>
      </c>
      <c r="B15" s="47">
        <v>9</v>
      </c>
      <c r="C15" s="47">
        <v>151.28</v>
      </c>
      <c r="D15" s="47">
        <v>16.808888888888887</v>
      </c>
      <c r="E15" s="47">
        <v>19.266111111111059</v>
      </c>
      <c r="F15">
        <f t="shared" ref="F15:F19" si="1">SQRT(E15)</f>
        <v>4.3893178412039218</v>
      </c>
      <c r="H15" s="31" t="s">
        <v>31</v>
      </c>
      <c r="I15">
        <f t="shared" ref="I15:I19" si="2">K15+F15</f>
        <v>21.19820673009281</v>
      </c>
      <c r="J15">
        <f t="shared" ref="J15:J19" si="3">K15-F15</f>
        <v>12.419571047684965</v>
      </c>
      <c r="K15">
        <f t="shared" ref="K15:K19" si="4">D15</f>
        <v>16.808888888888887</v>
      </c>
    </row>
    <row r="16" spans="1:11">
      <c r="A16" s="62" t="s">
        <v>174</v>
      </c>
      <c r="B16" s="47">
        <v>9</v>
      </c>
      <c r="C16" s="47">
        <v>149.28</v>
      </c>
      <c r="D16" s="47">
        <v>16.586666666666666</v>
      </c>
      <c r="E16" s="47">
        <v>18.316975000000014</v>
      </c>
      <c r="F16">
        <f t="shared" si="1"/>
        <v>4.279833524799769</v>
      </c>
      <c r="H16" s="31" t="s">
        <v>32</v>
      </c>
      <c r="I16">
        <f t="shared" si="2"/>
        <v>20.866500191466436</v>
      </c>
      <c r="J16">
        <f t="shared" si="3"/>
        <v>12.306833141866896</v>
      </c>
      <c r="K16">
        <f t="shared" si="4"/>
        <v>16.586666666666666</v>
      </c>
    </row>
    <row r="17" spans="1:11">
      <c r="A17" s="62" t="s">
        <v>175</v>
      </c>
      <c r="B17" s="47">
        <v>9</v>
      </c>
      <c r="C17" s="47">
        <v>158.75000000000003</v>
      </c>
      <c r="D17" s="47">
        <v>17.638888888888893</v>
      </c>
      <c r="E17" s="47">
        <v>11.972211111111051</v>
      </c>
      <c r="F17">
        <f t="shared" si="1"/>
        <v>3.4600883097272317</v>
      </c>
      <c r="H17" s="31" t="s">
        <v>33</v>
      </c>
      <c r="I17">
        <f t="shared" si="2"/>
        <v>21.098977198616126</v>
      </c>
      <c r="J17">
        <f t="shared" si="3"/>
        <v>14.178800579161662</v>
      </c>
      <c r="K17">
        <f t="shared" si="4"/>
        <v>17.638888888888893</v>
      </c>
    </row>
    <row r="18" spans="1:11">
      <c r="A18" s="62" t="s">
        <v>176</v>
      </c>
      <c r="B18" s="47">
        <v>9</v>
      </c>
      <c r="C18" s="47">
        <v>151.96</v>
      </c>
      <c r="D18" s="47">
        <v>16.884444444444444</v>
      </c>
      <c r="E18" s="47">
        <v>18.164277777777784</v>
      </c>
      <c r="F18">
        <f t="shared" si="1"/>
        <v>4.2619570361252803</v>
      </c>
      <c r="H18" s="31" t="s">
        <v>34</v>
      </c>
      <c r="I18">
        <f t="shared" si="2"/>
        <v>21.146401480569725</v>
      </c>
      <c r="J18">
        <f t="shared" si="3"/>
        <v>12.622487408319163</v>
      </c>
      <c r="K18">
        <f t="shared" si="4"/>
        <v>16.884444444444444</v>
      </c>
    </row>
    <row r="19" spans="1:11" ht="15.75" thickBot="1">
      <c r="A19" s="63" t="s">
        <v>177</v>
      </c>
      <c r="B19" s="48">
        <v>9</v>
      </c>
      <c r="C19" s="48">
        <v>152.12</v>
      </c>
      <c r="D19" s="48">
        <v>16.902222222222221</v>
      </c>
      <c r="E19" s="48">
        <v>17.528644444444467</v>
      </c>
      <c r="F19">
        <f t="shared" si="1"/>
        <v>4.1867223987797981</v>
      </c>
      <c r="H19" s="31" t="s">
        <v>35</v>
      </c>
      <c r="I19">
        <f t="shared" si="2"/>
        <v>21.088944621002021</v>
      </c>
      <c r="J19">
        <f t="shared" si="3"/>
        <v>12.715499823442423</v>
      </c>
      <c r="K19">
        <f t="shared" si="4"/>
        <v>16.902222222222221</v>
      </c>
    </row>
    <row r="22" spans="1:11" ht="15.75" thickBot="1">
      <c r="A22" s="60" t="s">
        <v>178</v>
      </c>
    </row>
    <row r="23" spans="1:11">
      <c r="A23" s="61" t="s">
        <v>179</v>
      </c>
      <c r="B23" s="49" t="s">
        <v>180</v>
      </c>
      <c r="C23" s="49" t="s">
        <v>181</v>
      </c>
      <c r="D23" s="49" t="s">
        <v>182</v>
      </c>
      <c r="E23" s="49" t="s">
        <v>183</v>
      </c>
      <c r="F23" s="49" t="s">
        <v>184</v>
      </c>
      <c r="G23" s="49" t="s">
        <v>185</v>
      </c>
    </row>
    <row r="24" spans="1:11">
      <c r="A24" s="62" t="s">
        <v>186</v>
      </c>
      <c r="B24" s="47">
        <v>777.53421481481473</v>
      </c>
      <c r="C24" s="47">
        <v>8</v>
      </c>
      <c r="D24" s="47">
        <v>97.191776851851841</v>
      </c>
      <c r="E24" s="47">
        <v>136.23505260450005</v>
      </c>
      <c r="F24" s="47">
        <v>1.5278702500210626E-26</v>
      </c>
      <c r="G24" s="47">
        <v>2.1801704532006414</v>
      </c>
    </row>
    <row r="25" spans="1:11">
      <c r="A25" s="62" t="s">
        <v>187</v>
      </c>
      <c r="B25" s="47">
        <v>6.2095037037034899</v>
      </c>
      <c r="C25" s="47">
        <v>5</v>
      </c>
      <c r="D25" s="47">
        <v>1.2419007407406979</v>
      </c>
      <c r="E25" s="47">
        <v>1.7407893777090968</v>
      </c>
      <c r="F25" s="47">
        <v>0.14755407848171315</v>
      </c>
      <c r="G25" s="47">
        <v>2.4494664263887103</v>
      </c>
    </row>
    <row r="26" spans="1:11">
      <c r="A26" s="62" t="s">
        <v>188</v>
      </c>
      <c r="B26" s="47">
        <v>28.536496296296491</v>
      </c>
      <c r="C26" s="47">
        <v>40</v>
      </c>
      <c r="D26" s="47">
        <v>0.7134124074074123</v>
      </c>
      <c r="E26" s="47"/>
      <c r="F26" s="47"/>
      <c r="G26" s="47"/>
    </row>
    <row r="27" spans="1:11">
      <c r="A27" s="62"/>
      <c r="B27" s="47"/>
      <c r="C27" s="47"/>
      <c r="D27" s="47"/>
      <c r="E27" s="47"/>
      <c r="F27" s="47"/>
      <c r="G27" s="47"/>
    </row>
    <row r="28" spans="1:11" ht="15.75" thickBot="1">
      <c r="A28" s="63" t="s">
        <v>189</v>
      </c>
      <c r="B28" s="48">
        <v>812.28021481481471</v>
      </c>
      <c r="C28" s="48">
        <v>53</v>
      </c>
      <c r="D28" s="48"/>
      <c r="E28" s="48"/>
      <c r="F28" s="48"/>
      <c r="G28" s="4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41"/>
  <sheetViews>
    <sheetView topLeftCell="A55" zoomScaleNormal="100" workbookViewId="0">
      <selection activeCell="F19" sqref="F19"/>
    </sheetView>
  </sheetViews>
  <sheetFormatPr defaultRowHeight="15"/>
  <cols>
    <col min="1" max="1" width="11.85546875" style="2" customWidth="1"/>
    <col min="2" max="3" width="9.7109375" style="2" customWidth="1"/>
    <col min="4" max="5" width="12.7109375" style="2" customWidth="1"/>
    <col min="6" max="6" width="6.7109375" style="2" customWidth="1"/>
    <col min="7" max="7" width="11.85546875" style="46" customWidth="1"/>
    <col min="8" max="9" width="9.7109375" style="2" customWidth="1"/>
    <col min="10" max="11" width="12.7109375" style="2" customWidth="1"/>
    <col min="12" max="12" width="6.7109375" style="2" customWidth="1"/>
    <col min="13" max="13" width="11.140625" style="46" customWidth="1"/>
    <col min="14" max="15" width="9.7109375" style="2" customWidth="1"/>
    <col min="16" max="17" width="12.7109375" style="2" customWidth="1"/>
    <col min="18" max="16384" width="9.140625" style="2"/>
  </cols>
  <sheetData>
    <row r="1" spans="1:18">
      <c r="A1" s="36" t="s">
        <v>152</v>
      </c>
      <c r="B1" s="32"/>
      <c r="C1" s="32"/>
      <c r="D1" s="32"/>
      <c r="E1" s="33"/>
      <c r="F1" s="33"/>
      <c r="G1" s="40"/>
      <c r="H1" s="32"/>
      <c r="I1" s="32"/>
      <c r="J1" s="32"/>
      <c r="K1" s="25"/>
      <c r="M1" s="41"/>
      <c r="N1" s="25"/>
      <c r="O1" s="25"/>
      <c r="P1" s="25"/>
    </row>
    <row r="2" spans="1:18">
      <c r="A2" s="1"/>
      <c r="B2" s="25"/>
      <c r="C2" s="25"/>
      <c r="D2" s="25"/>
      <c r="G2" s="41"/>
      <c r="H2" s="25"/>
      <c r="I2" s="25"/>
      <c r="J2" s="25"/>
      <c r="K2" s="25"/>
      <c r="M2" s="41"/>
      <c r="N2" s="25"/>
      <c r="O2" s="25"/>
      <c r="P2" s="25"/>
    </row>
    <row r="3" spans="1:18">
      <c r="A3" s="1"/>
      <c r="B3" s="68" t="s">
        <v>18</v>
      </c>
      <c r="C3" s="68"/>
      <c r="D3" s="68"/>
      <c r="E3" s="70"/>
      <c r="F3" s="35"/>
      <c r="G3" s="41"/>
      <c r="H3" s="68" t="s">
        <v>19</v>
      </c>
      <c r="I3" s="68"/>
      <c r="J3" s="68"/>
      <c r="K3" s="70"/>
      <c r="L3" s="16"/>
      <c r="M3" s="41"/>
      <c r="N3" s="68" t="s">
        <v>20</v>
      </c>
      <c r="O3" s="68"/>
      <c r="P3" s="68"/>
      <c r="Q3" s="71"/>
    </row>
    <row r="4" spans="1:18" ht="29.25" customHeight="1">
      <c r="A4" s="19"/>
      <c r="B4" s="37" t="s">
        <v>148</v>
      </c>
      <c r="C4" s="38" t="s">
        <v>149</v>
      </c>
      <c r="D4" s="38" t="s">
        <v>150</v>
      </c>
      <c r="E4" s="39" t="s">
        <v>147</v>
      </c>
      <c r="F4" s="1"/>
      <c r="G4" s="42"/>
      <c r="H4" s="37" t="s">
        <v>148</v>
      </c>
      <c r="I4" s="38" t="s">
        <v>149</v>
      </c>
      <c r="J4" s="38" t="s">
        <v>150</v>
      </c>
      <c r="K4" s="39" t="s">
        <v>147</v>
      </c>
      <c r="L4" s="16"/>
      <c r="M4" s="42"/>
      <c r="N4" s="37" t="s">
        <v>148</v>
      </c>
      <c r="O4" s="38" t="s">
        <v>149</v>
      </c>
      <c r="P4" s="38" t="s">
        <v>150</v>
      </c>
      <c r="Q4" s="39" t="s">
        <v>147</v>
      </c>
    </row>
    <row r="5" spans="1:18">
      <c r="A5" s="31">
        <v>41446</v>
      </c>
      <c r="B5" s="6">
        <v>11.34</v>
      </c>
      <c r="C5" s="6">
        <v>11.35</v>
      </c>
      <c r="D5" s="25">
        <v>11.64</v>
      </c>
      <c r="E5" s="25">
        <v>11.01</v>
      </c>
      <c r="F5" s="2">
        <v>1290960000</v>
      </c>
      <c r="G5" s="43">
        <v>41446</v>
      </c>
      <c r="H5" s="6">
        <v>11.67</v>
      </c>
      <c r="I5" s="6">
        <v>11.29</v>
      </c>
      <c r="J5" s="25">
        <v>11.59</v>
      </c>
      <c r="K5" s="25">
        <v>11.01</v>
      </c>
      <c r="L5" s="52">
        <f t="shared" ref="L5:L13" si="0">I5-H5</f>
        <v>-0.38000000000000078</v>
      </c>
      <c r="M5" s="43">
        <v>41446</v>
      </c>
      <c r="N5" s="6">
        <v>11.67</v>
      </c>
      <c r="O5" s="6">
        <v>11.23</v>
      </c>
      <c r="P5" s="25">
        <v>11.62</v>
      </c>
      <c r="Q5" s="25">
        <v>11.5</v>
      </c>
      <c r="R5" s="52">
        <f t="shared" ref="R5:R13" si="1">O5-N5</f>
        <v>-0.4399999999999995</v>
      </c>
    </row>
    <row r="6" spans="1:18">
      <c r="A6" s="31">
        <v>41456</v>
      </c>
      <c r="B6" s="6">
        <v>9.9</v>
      </c>
      <c r="C6" s="6">
        <v>9.9</v>
      </c>
      <c r="D6" s="25">
        <v>16.399999999999999</v>
      </c>
      <c r="E6" s="25">
        <v>12.8</v>
      </c>
      <c r="F6" s="50">
        <v>1001880000</v>
      </c>
      <c r="G6" s="43">
        <v>41456</v>
      </c>
      <c r="H6" s="6">
        <v>9.9</v>
      </c>
      <c r="I6" s="6">
        <v>9.8000000000000007</v>
      </c>
      <c r="J6" s="25">
        <v>16</v>
      </c>
      <c r="K6" s="25">
        <v>13</v>
      </c>
      <c r="L6" s="52">
        <f t="shared" si="0"/>
        <v>-9.9999999999999645E-2</v>
      </c>
      <c r="M6" s="43">
        <v>41456</v>
      </c>
      <c r="N6" s="6">
        <v>10.3</v>
      </c>
      <c r="O6" s="6">
        <v>9.6999999999999993</v>
      </c>
      <c r="P6" s="25">
        <v>15.6</v>
      </c>
      <c r="Q6" s="25">
        <v>12.8</v>
      </c>
      <c r="R6" s="52">
        <f t="shared" si="1"/>
        <v>-0.60000000000000142</v>
      </c>
    </row>
    <row r="7" spans="1:18">
      <c r="A7" s="31">
        <v>41470</v>
      </c>
      <c r="B7" s="6">
        <v>10.130000000000001</v>
      </c>
      <c r="C7" s="6">
        <v>10.119999999999999</v>
      </c>
      <c r="D7" s="25">
        <v>19.45</v>
      </c>
      <c r="E7" s="25">
        <v>17.239999999999998</v>
      </c>
      <c r="F7" s="50">
        <v>1785960000.0000002</v>
      </c>
      <c r="G7" s="43">
        <v>41470</v>
      </c>
      <c r="H7" s="6">
        <v>10.19</v>
      </c>
      <c r="I7" s="6">
        <v>10.119999999999999</v>
      </c>
      <c r="J7" s="25">
        <v>19.559999999999999</v>
      </c>
      <c r="K7" s="25">
        <v>17.239999999999998</v>
      </c>
      <c r="L7" s="52">
        <f t="shared" si="0"/>
        <v>-7.0000000000000284E-2</v>
      </c>
      <c r="M7" s="43">
        <v>41470</v>
      </c>
      <c r="N7" s="6">
        <v>10.48</v>
      </c>
      <c r="O7" s="6">
        <v>10.11</v>
      </c>
      <c r="P7" s="25">
        <v>18.3</v>
      </c>
      <c r="Q7" s="25">
        <v>17.14</v>
      </c>
      <c r="R7" s="52">
        <f t="shared" si="1"/>
        <v>-0.37000000000000099</v>
      </c>
    </row>
    <row r="8" spans="1:18">
      <c r="A8" s="31">
        <v>41485</v>
      </c>
      <c r="B8" s="6">
        <v>8.6999999999999993</v>
      </c>
      <c r="C8" s="6">
        <v>8.69</v>
      </c>
      <c r="D8" s="25">
        <v>16.47</v>
      </c>
      <c r="E8" s="25">
        <v>14.78</v>
      </c>
      <c r="F8" s="50">
        <v>1176119999.9999998</v>
      </c>
      <c r="G8" s="43">
        <v>41485</v>
      </c>
      <c r="H8" s="6">
        <v>8.6</v>
      </c>
      <c r="I8" s="6">
        <v>8.59</v>
      </c>
      <c r="J8" s="25">
        <v>16.600000000000001</v>
      </c>
      <c r="K8" s="25">
        <v>14.82</v>
      </c>
      <c r="L8" s="52">
        <f t="shared" si="0"/>
        <v>-9.9999999999997868E-3</v>
      </c>
      <c r="M8" s="43">
        <v>41485</v>
      </c>
      <c r="N8" s="6">
        <v>9.02</v>
      </c>
      <c r="O8" s="6">
        <v>8.8000000000000007</v>
      </c>
      <c r="P8" s="25">
        <v>15.78</v>
      </c>
      <c r="Q8" s="25">
        <v>14.59</v>
      </c>
      <c r="R8" s="52">
        <f t="shared" si="1"/>
        <v>-0.21999999999999886</v>
      </c>
    </row>
    <row r="9" spans="1:18">
      <c r="A9" s="31">
        <v>41499</v>
      </c>
      <c r="B9" s="6">
        <v>9.0500000000000007</v>
      </c>
      <c r="C9" s="6">
        <v>8.9700000000000006</v>
      </c>
      <c r="D9" s="25">
        <v>17.78</v>
      </c>
      <c r="E9" s="25">
        <v>17.36</v>
      </c>
      <c r="F9" s="50">
        <v>1508760000</v>
      </c>
      <c r="G9" s="43">
        <v>41499</v>
      </c>
      <c r="H9" s="6">
        <v>9.08</v>
      </c>
      <c r="I9" s="6">
        <v>9.07</v>
      </c>
      <c r="J9" s="25">
        <v>17.78</v>
      </c>
      <c r="K9" s="25">
        <v>16.89</v>
      </c>
      <c r="L9" s="52">
        <f t="shared" si="0"/>
        <v>-9.9999999999997868E-3</v>
      </c>
      <c r="M9" s="43">
        <v>41499</v>
      </c>
      <c r="N9" s="6">
        <v>9.0500000000000007</v>
      </c>
      <c r="O9" s="6">
        <v>8.9700000000000006</v>
      </c>
      <c r="P9" s="25">
        <v>17.62</v>
      </c>
      <c r="Q9" s="25">
        <v>16.920000000000002</v>
      </c>
      <c r="R9" s="52">
        <f t="shared" si="1"/>
        <v>-8.0000000000000071E-2</v>
      </c>
    </row>
    <row r="10" spans="1:18">
      <c r="A10" s="31">
        <v>41515</v>
      </c>
      <c r="B10" s="6">
        <v>8.7899999999999991</v>
      </c>
      <c r="C10" s="6">
        <v>8.5</v>
      </c>
      <c r="D10" s="25">
        <v>21.44</v>
      </c>
      <c r="E10" s="25">
        <v>20.97</v>
      </c>
      <c r="F10" s="50">
        <v>1845359999.9999998</v>
      </c>
      <c r="G10" s="43">
        <v>41515</v>
      </c>
      <c r="H10" s="6">
        <v>8.94</v>
      </c>
      <c r="I10" s="6">
        <v>8.43</v>
      </c>
      <c r="J10" s="25">
        <v>21.58</v>
      </c>
      <c r="K10" s="25">
        <v>20.96</v>
      </c>
      <c r="L10" s="52">
        <f t="shared" si="0"/>
        <v>-0.50999999999999979</v>
      </c>
      <c r="M10" s="43">
        <v>41515</v>
      </c>
      <c r="N10" s="6">
        <v>8.9499999999999993</v>
      </c>
      <c r="O10" s="6">
        <v>8.24</v>
      </c>
      <c r="P10" s="25">
        <v>21.62</v>
      </c>
      <c r="Q10" s="25">
        <v>21.04</v>
      </c>
      <c r="R10" s="52">
        <f t="shared" si="1"/>
        <v>-0.70999999999999908</v>
      </c>
    </row>
    <row r="11" spans="1:18">
      <c r="A11" s="31">
        <v>41528</v>
      </c>
      <c r="B11" s="6">
        <v>9.27</v>
      </c>
      <c r="C11" s="6">
        <v>9.2899999999999991</v>
      </c>
      <c r="D11" s="25">
        <v>17.11</v>
      </c>
      <c r="E11" s="25">
        <v>15.87</v>
      </c>
      <c r="F11" s="2">
        <v>0</v>
      </c>
      <c r="G11" s="43">
        <v>41528</v>
      </c>
      <c r="H11" s="6">
        <v>9.0399999999999991</v>
      </c>
      <c r="I11" s="6">
        <v>9.82</v>
      </c>
      <c r="J11" s="25">
        <v>17.38</v>
      </c>
      <c r="K11" s="25">
        <v>15.98</v>
      </c>
      <c r="L11" s="52">
        <f t="shared" si="0"/>
        <v>0.78000000000000114</v>
      </c>
      <c r="M11" s="43">
        <v>41528</v>
      </c>
      <c r="N11" s="6">
        <v>9.32</v>
      </c>
      <c r="O11" s="6">
        <v>9.17</v>
      </c>
      <c r="P11" s="25">
        <v>17.07</v>
      </c>
      <c r="Q11" s="25">
        <v>16.149999999999999</v>
      </c>
      <c r="R11" s="52">
        <f t="shared" si="1"/>
        <v>-0.15000000000000036</v>
      </c>
    </row>
    <row r="12" spans="1:18">
      <c r="A12" s="31">
        <v>41542</v>
      </c>
      <c r="B12" s="6">
        <v>9.44</v>
      </c>
      <c r="C12" s="6">
        <v>9.18</v>
      </c>
      <c r="D12" s="25">
        <v>15.33</v>
      </c>
      <c r="E12" s="25">
        <v>14.67</v>
      </c>
      <c r="F12" s="50">
        <v>1599840000.0000002</v>
      </c>
      <c r="G12" s="43">
        <v>41542</v>
      </c>
      <c r="H12" s="6">
        <v>9.24</v>
      </c>
      <c r="I12" s="6">
        <v>9.18</v>
      </c>
      <c r="J12" s="25">
        <v>15.17</v>
      </c>
      <c r="K12" s="25">
        <v>14.66</v>
      </c>
      <c r="L12" s="52">
        <f t="shared" si="0"/>
        <v>-6.0000000000000497E-2</v>
      </c>
      <c r="M12" s="43">
        <v>41542</v>
      </c>
      <c r="N12" s="6">
        <v>9.1999999999999993</v>
      </c>
      <c r="O12" s="6">
        <v>9.0399999999999991</v>
      </c>
      <c r="P12" s="25">
        <v>15.1</v>
      </c>
      <c r="Q12" s="25">
        <v>14.65</v>
      </c>
      <c r="R12" s="52">
        <f t="shared" si="1"/>
        <v>-0.16000000000000014</v>
      </c>
    </row>
    <row r="13" spans="1:18">
      <c r="A13" s="31">
        <v>41558</v>
      </c>
      <c r="B13" s="6">
        <v>9.19</v>
      </c>
      <c r="C13" s="6">
        <v>8.6300000000000008</v>
      </c>
      <c r="D13" s="25">
        <v>16.64</v>
      </c>
      <c r="E13" s="25">
        <v>16.350000000000001</v>
      </c>
      <c r="F13" s="2">
        <v>1132560000</v>
      </c>
      <c r="G13" s="43">
        <v>41558</v>
      </c>
      <c r="H13" s="6">
        <v>8.83</v>
      </c>
      <c r="I13" s="6">
        <v>8.51</v>
      </c>
      <c r="J13" s="25">
        <v>16.68</v>
      </c>
      <c r="K13" s="25">
        <v>16.350000000000001</v>
      </c>
      <c r="L13" s="52">
        <f t="shared" si="0"/>
        <v>-0.32000000000000028</v>
      </c>
      <c r="M13" s="43">
        <v>41558</v>
      </c>
      <c r="N13" s="6">
        <v>8.67</v>
      </c>
      <c r="O13" s="6">
        <v>8.49</v>
      </c>
      <c r="P13" s="25">
        <v>16.72</v>
      </c>
      <c r="Q13" s="25">
        <v>16.41</v>
      </c>
      <c r="R13" s="52">
        <f t="shared" si="1"/>
        <v>-0.17999999999999972</v>
      </c>
    </row>
    <row r="14" spans="1:18">
      <c r="A14" s="1"/>
      <c r="B14" s="6"/>
      <c r="C14" s="6">
        <f>MIN(B5:C13)</f>
        <v>8.5</v>
      </c>
      <c r="D14" s="25"/>
      <c r="E14" s="25"/>
      <c r="F14" s="25">
        <f>AVERAGE(F5:F13)</f>
        <v>1260160000</v>
      </c>
      <c r="G14" s="41"/>
      <c r="H14" s="6"/>
      <c r="I14" s="6">
        <f>MIN(H5:I13)</f>
        <v>8.43</v>
      </c>
      <c r="J14" s="25"/>
      <c r="K14" s="25"/>
      <c r="L14" s="25">
        <f>AVERAGE(L5:L13)</f>
        <v>-7.5555555555555529E-2</v>
      </c>
      <c r="M14" s="41"/>
      <c r="N14" s="6"/>
      <c r="O14" s="6">
        <f>MIN(N5:O13)</f>
        <v>8.24</v>
      </c>
      <c r="P14" s="25"/>
      <c r="Q14" s="25"/>
      <c r="R14" s="25">
        <f>AVERAGE(R5:R13)</f>
        <v>-0.32333333333333336</v>
      </c>
    </row>
    <row r="15" spans="1:18">
      <c r="A15" s="1"/>
      <c r="B15" s="25"/>
      <c r="C15" s="25"/>
      <c r="D15" s="25"/>
      <c r="E15" s="25"/>
      <c r="G15" s="41"/>
      <c r="H15" s="25"/>
      <c r="I15" s="25"/>
      <c r="J15" s="25"/>
      <c r="K15" s="25"/>
      <c r="L15" s="14"/>
      <c r="M15" s="41"/>
      <c r="N15" s="25"/>
      <c r="O15" s="25"/>
      <c r="P15" s="25"/>
      <c r="Q15" s="25"/>
    </row>
    <row r="16" spans="1:18">
      <c r="A16" s="1"/>
      <c r="B16" s="68" t="s">
        <v>24</v>
      </c>
      <c r="C16" s="68"/>
      <c r="D16" s="68"/>
      <c r="E16" s="69"/>
      <c r="F16" s="35"/>
      <c r="G16" s="41"/>
      <c r="H16" s="68" t="s">
        <v>25</v>
      </c>
      <c r="I16" s="68"/>
      <c r="J16" s="68"/>
      <c r="K16" s="69"/>
      <c r="L16" s="16"/>
      <c r="M16" s="41"/>
      <c r="N16" s="68" t="s">
        <v>26</v>
      </c>
      <c r="O16" s="68"/>
      <c r="P16" s="68"/>
      <c r="Q16" s="72"/>
    </row>
    <row r="17" spans="1:18" ht="29.25" customHeight="1">
      <c r="A17" s="19"/>
      <c r="B17" s="37" t="s">
        <v>148</v>
      </c>
      <c r="C17" s="38" t="s">
        <v>149</v>
      </c>
      <c r="D17" s="38" t="s">
        <v>151</v>
      </c>
      <c r="E17" s="38" t="s">
        <v>147</v>
      </c>
      <c r="F17" s="1"/>
      <c r="G17" s="42"/>
      <c r="H17" s="37" t="s">
        <v>148</v>
      </c>
      <c r="I17" s="38" t="s">
        <v>149</v>
      </c>
      <c r="J17" s="38" t="s">
        <v>150</v>
      </c>
      <c r="K17" s="38" t="s">
        <v>147</v>
      </c>
      <c r="L17" s="16"/>
      <c r="M17" s="42"/>
      <c r="N17" s="37" t="s">
        <v>148</v>
      </c>
      <c r="O17" s="38" t="s">
        <v>149</v>
      </c>
      <c r="P17" s="38" t="s">
        <v>150</v>
      </c>
      <c r="Q17" s="38" t="s">
        <v>147</v>
      </c>
    </row>
    <row r="18" spans="1:18">
      <c r="A18" s="31">
        <v>41445</v>
      </c>
      <c r="B18" s="6">
        <v>11.51</v>
      </c>
      <c r="C18" s="6">
        <v>12.62</v>
      </c>
      <c r="D18" s="25">
        <v>14.16</v>
      </c>
      <c r="E18" s="25">
        <v>6.58</v>
      </c>
      <c r="F18" s="52">
        <f>C18-B18</f>
        <v>1.1099999999999994</v>
      </c>
      <c r="G18" s="43">
        <v>41445</v>
      </c>
      <c r="H18" s="6">
        <v>11.45</v>
      </c>
      <c r="I18" s="6">
        <v>12.51</v>
      </c>
      <c r="J18" s="25">
        <v>15.01</v>
      </c>
      <c r="K18" s="25">
        <v>10.85</v>
      </c>
      <c r="L18" s="52">
        <f t="shared" ref="L18:L26" si="2">I18-H18</f>
        <v>1.0600000000000005</v>
      </c>
      <c r="M18" s="43">
        <v>41445</v>
      </c>
      <c r="N18" s="6">
        <v>11.98</v>
      </c>
      <c r="O18" s="6">
        <v>11.78</v>
      </c>
      <c r="P18" s="25">
        <v>11.36</v>
      </c>
      <c r="Q18" s="25">
        <v>11.19</v>
      </c>
      <c r="R18" s="52">
        <f t="shared" ref="R18:R26" si="3">O18-N18</f>
        <v>-0.20000000000000107</v>
      </c>
    </row>
    <row r="19" spans="1:18">
      <c r="A19" s="31">
        <v>41456</v>
      </c>
      <c r="B19" s="6">
        <v>11.4</v>
      </c>
      <c r="C19" s="6">
        <v>11.3</v>
      </c>
      <c r="D19" s="25">
        <v>9.56</v>
      </c>
      <c r="E19" s="25">
        <v>6</v>
      </c>
      <c r="F19" s="52">
        <f t="shared" ref="F19:F26" si="4">C19-B19</f>
        <v>-9.9999999999999645E-2</v>
      </c>
      <c r="G19" s="43">
        <v>41456</v>
      </c>
      <c r="H19" s="6">
        <v>11</v>
      </c>
      <c r="I19" s="6">
        <v>11.4</v>
      </c>
      <c r="J19" s="25">
        <v>7.9</v>
      </c>
      <c r="K19" s="25">
        <v>6.3</v>
      </c>
      <c r="L19" s="52">
        <f t="shared" si="2"/>
        <v>0.40000000000000036</v>
      </c>
      <c r="M19" s="43">
        <v>41456</v>
      </c>
      <c r="N19" s="6">
        <v>11.6</v>
      </c>
      <c r="O19" s="6">
        <v>11.6</v>
      </c>
      <c r="P19" s="25">
        <v>9.1</v>
      </c>
      <c r="Q19" s="25">
        <v>5.8</v>
      </c>
      <c r="R19" s="52">
        <f t="shared" si="3"/>
        <v>0</v>
      </c>
    </row>
    <row r="20" spans="1:18">
      <c r="A20" s="31">
        <v>41470</v>
      </c>
      <c r="B20" s="6">
        <v>9.43</v>
      </c>
      <c r="C20" s="6">
        <v>12.46</v>
      </c>
      <c r="D20" s="25">
        <v>21.96</v>
      </c>
      <c r="E20" s="25">
        <v>9.6999999999999993</v>
      </c>
      <c r="F20" s="52">
        <f t="shared" si="4"/>
        <v>3.0300000000000011</v>
      </c>
      <c r="G20" s="43">
        <v>41470</v>
      </c>
      <c r="H20" s="6">
        <v>9.73</v>
      </c>
      <c r="I20" s="6">
        <v>10.66</v>
      </c>
      <c r="J20" s="25">
        <v>21.21</v>
      </c>
      <c r="K20" s="25">
        <v>18.920000000000002</v>
      </c>
      <c r="L20" s="52">
        <f t="shared" si="2"/>
        <v>0.92999999999999972</v>
      </c>
      <c r="M20" s="43">
        <v>41470</v>
      </c>
      <c r="N20" s="6">
        <v>9.99</v>
      </c>
      <c r="O20" s="6">
        <v>11.99</v>
      </c>
      <c r="P20" s="25">
        <v>20.76</v>
      </c>
      <c r="Q20" s="25">
        <v>11</v>
      </c>
      <c r="R20" s="52">
        <f t="shared" si="3"/>
        <v>2</v>
      </c>
    </row>
    <row r="21" spans="1:18">
      <c r="A21" s="31">
        <v>41485</v>
      </c>
      <c r="B21" s="6">
        <v>9.17</v>
      </c>
      <c r="C21" s="6">
        <v>10.61</v>
      </c>
      <c r="D21" s="25">
        <v>16.11</v>
      </c>
      <c r="E21" s="25">
        <v>8.74</v>
      </c>
      <c r="F21" s="52">
        <f t="shared" si="4"/>
        <v>1.4399999999999995</v>
      </c>
      <c r="G21" s="43">
        <v>41485</v>
      </c>
      <c r="H21" s="6">
        <v>9.27</v>
      </c>
      <c r="I21" s="6">
        <v>9.5399999999999991</v>
      </c>
      <c r="J21" s="25">
        <v>15.36</v>
      </c>
      <c r="K21" s="25">
        <v>14.21</v>
      </c>
      <c r="L21" s="52">
        <f t="shared" si="2"/>
        <v>0.26999999999999957</v>
      </c>
      <c r="M21" s="43">
        <v>41485</v>
      </c>
      <c r="N21" s="6">
        <v>9.0500000000000007</v>
      </c>
      <c r="O21" s="6">
        <v>10.8</v>
      </c>
      <c r="P21" s="25">
        <v>15.98</v>
      </c>
      <c r="Q21" s="25">
        <v>8.36</v>
      </c>
      <c r="R21" s="52">
        <f t="shared" si="3"/>
        <v>1.75</v>
      </c>
    </row>
    <row r="22" spans="1:18">
      <c r="A22" s="31">
        <v>41498</v>
      </c>
      <c r="B22" s="6">
        <v>8.42</v>
      </c>
      <c r="C22" s="6">
        <v>9.66</v>
      </c>
      <c r="D22" s="25">
        <v>20.18</v>
      </c>
      <c r="E22" s="25">
        <v>11.5</v>
      </c>
      <c r="F22" s="52">
        <f t="shared" si="4"/>
        <v>1.2400000000000002</v>
      </c>
      <c r="G22" s="43">
        <v>41498</v>
      </c>
      <c r="H22" s="6">
        <v>8.25</v>
      </c>
      <c r="I22" s="6">
        <v>9.25</v>
      </c>
      <c r="J22" s="25">
        <v>19.649999999999999</v>
      </c>
      <c r="K22" s="25">
        <v>17.64</v>
      </c>
      <c r="L22" s="52">
        <f t="shared" si="2"/>
        <v>1</v>
      </c>
      <c r="M22" s="43">
        <v>41498</v>
      </c>
      <c r="N22" s="6">
        <v>8.6</v>
      </c>
      <c r="O22" s="6">
        <v>9.8000000000000007</v>
      </c>
      <c r="P22" s="25">
        <v>18.690000000000001</v>
      </c>
      <c r="Q22" s="25">
        <v>13.67</v>
      </c>
      <c r="R22" s="52">
        <f t="shared" si="3"/>
        <v>1.2000000000000011</v>
      </c>
    </row>
    <row r="23" spans="1:18">
      <c r="A23" s="31">
        <v>41515</v>
      </c>
      <c r="B23" s="6">
        <v>9.1300000000000008</v>
      </c>
      <c r="C23" s="6">
        <v>10.3</v>
      </c>
      <c r="D23" s="25">
        <v>21.72</v>
      </c>
      <c r="E23" s="25">
        <v>15.19</v>
      </c>
      <c r="F23" s="52">
        <f t="shared" si="4"/>
        <v>1.17</v>
      </c>
      <c r="G23" s="43">
        <v>41515</v>
      </c>
      <c r="H23" s="6">
        <v>9.19</v>
      </c>
      <c r="I23" s="6">
        <v>8.57</v>
      </c>
      <c r="J23" s="25">
        <v>22.8</v>
      </c>
      <c r="K23" s="25">
        <v>21.2</v>
      </c>
      <c r="L23" s="52">
        <f t="shared" si="2"/>
        <v>-0.61999999999999922</v>
      </c>
      <c r="M23" s="43">
        <v>41515</v>
      </c>
      <c r="N23" s="6">
        <v>9.01</v>
      </c>
      <c r="O23" s="6">
        <v>9.2100000000000009</v>
      </c>
      <c r="P23" s="25">
        <v>22.72</v>
      </c>
      <c r="Q23" s="25">
        <v>20.39</v>
      </c>
      <c r="R23" s="52">
        <f t="shared" si="3"/>
        <v>0.20000000000000107</v>
      </c>
    </row>
    <row r="24" spans="1:18">
      <c r="A24" s="31">
        <v>41528</v>
      </c>
      <c r="B24" s="6">
        <v>8.93</v>
      </c>
      <c r="C24" s="6">
        <v>9.07</v>
      </c>
      <c r="D24" s="25">
        <v>18.57</v>
      </c>
      <c r="E24" s="25">
        <v>17.809999999999999</v>
      </c>
      <c r="F24" s="52">
        <f t="shared" si="4"/>
        <v>0.14000000000000057</v>
      </c>
      <c r="G24" s="43">
        <v>41528</v>
      </c>
      <c r="H24" s="6">
        <v>8.91</v>
      </c>
      <c r="I24" s="6">
        <v>8.8800000000000008</v>
      </c>
      <c r="J24" s="25">
        <v>18.2</v>
      </c>
      <c r="K24" s="25">
        <v>18</v>
      </c>
      <c r="L24" s="52">
        <f t="shared" si="2"/>
        <v>-2.9999999999999361E-2</v>
      </c>
      <c r="M24" s="43">
        <v>41528</v>
      </c>
      <c r="N24" s="6">
        <v>8.8699999999999992</v>
      </c>
      <c r="O24" s="6">
        <v>8.86</v>
      </c>
      <c r="P24" s="25">
        <v>18.29</v>
      </c>
      <c r="Q24" s="25">
        <v>18.03</v>
      </c>
      <c r="R24" s="52">
        <f t="shared" si="3"/>
        <v>-9.9999999999997868E-3</v>
      </c>
    </row>
    <row r="25" spans="1:18">
      <c r="A25" s="31">
        <v>41542</v>
      </c>
      <c r="B25" s="6">
        <v>9.1999999999999993</v>
      </c>
      <c r="C25" s="6">
        <v>10.01</v>
      </c>
      <c r="D25" s="25">
        <v>16.12</v>
      </c>
      <c r="E25" s="25">
        <v>12.65</v>
      </c>
      <c r="F25" s="52">
        <f t="shared" si="4"/>
        <v>0.8100000000000005</v>
      </c>
      <c r="G25" s="43">
        <v>41542</v>
      </c>
      <c r="H25" s="6">
        <v>9.48</v>
      </c>
      <c r="I25" s="6">
        <v>9.7899999999999991</v>
      </c>
      <c r="J25" s="25">
        <v>14.83</v>
      </c>
      <c r="K25" s="25">
        <v>13.65</v>
      </c>
      <c r="L25" s="52">
        <f t="shared" si="2"/>
        <v>0.30999999999999872</v>
      </c>
      <c r="M25" s="43">
        <v>41542</v>
      </c>
      <c r="N25" s="6">
        <v>9.4</v>
      </c>
      <c r="O25" s="6">
        <v>10.029999999999999</v>
      </c>
      <c r="P25" s="25">
        <v>15.94</v>
      </c>
      <c r="Q25" s="25">
        <v>12.89</v>
      </c>
      <c r="R25" s="52">
        <f t="shared" si="3"/>
        <v>0.62999999999999901</v>
      </c>
    </row>
    <row r="26" spans="1:18">
      <c r="A26" s="31">
        <v>41558</v>
      </c>
      <c r="B26" s="6">
        <v>9.15</v>
      </c>
      <c r="C26" s="6">
        <v>8.99</v>
      </c>
      <c r="D26" s="25">
        <v>16.670000000000002</v>
      </c>
      <c r="E26" s="25">
        <v>16.52</v>
      </c>
      <c r="F26" s="52">
        <f t="shared" si="4"/>
        <v>-0.16000000000000014</v>
      </c>
      <c r="G26" s="43">
        <v>41558</v>
      </c>
      <c r="H26" s="6">
        <v>9.2100000000000009</v>
      </c>
      <c r="I26" s="6">
        <v>9</v>
      </c>
      <c r="J26" s="25">
        <v>16.32</v>
      </c>
      <c r="K26" s="25">
        <v>16.260000000000002</v>
      </c>
      <c r="L26" s="52">
        <f t="shared" si="2"/>
        <v>-0.21000000000000085</v>
      </c>
      <c r="M26" s="43">
        <v>41558</v>
      </c>
      <c r="N26" s="65">
        <v>9.32</v>
      </c>
      <c r="O26" s="65">
        <v>8.92</v>
      </c>
      <c r="P26" s="32">
        <v>16.440000000000001</v>
      </c>
      <c r="Q26" s="25">
        <v>16.32</v>
      </c>
      <c r="R26" s="52">
        <f t="shared" si="3"/>
        <v>-0.40000000000000036</v>
      </c>
    </row>
    <row r="27" spans="1:18">
      <c r="A27" s="1"/>
      <c r="B27" s="6">
        <f>AVERAGE(B18:B26)</f>
        <v>9.5933333333333355</v>
      </c>
      <c r="C27" s="6">
        <f>MIN(B18:C26)</f>
        <v>8.42</v>
      </c>
      <c r="D27" s="25"/>
      <c r="E27" s="25"/>
      <c r="G27" s="41"/>
      <c r="H27" s="6">
        <f>AVERAGE(H18:H26)</f>
        <v>9.6100000000000012</v>
      </c>
      <c r="I27" s="6">
        <f>MIN(H18:I26)</f>
        <v>8.25</v>
      </c>
      <c r="J27" s="25"/>
      <c r="K27" s="25"/>
      <c r="L27" s="14"/>
      <c r="M27" s="41"/>
      <c r="N27" s="6">
        <f>AVERAGE(N18:N26)</f>
        <v>9.7577777777777808</v>
      </c>
      <c r="O27" s="6">
        <f>MIN(N18:O26)</f>
        <v>8.6</v>
      </c>
      <c r="P27" s="25"/>
      <c r="Q27" s="25"/>
    </row>
    <row r="28" spans="1:18">
      <c r="A28" s="1"/>
      <c r="B28" s="25"/>
      <c r="C28" s="25"/>
      <c r="D28" s="25"/>
      <c r="E28" s="25"/>
      <c r="G28" s="41"/>
      <c r="H28" s="25"/>
      <c r="I28" s="25"/>
      <c r="J28" s="25"/>
      <c r="K28" s="25"/>
      <c r="L28" s="14"/>
      <c r="M28" s="41"/>
      <c r="N28" s="25"/>
      <c r="O28" s="25"/>
      <c r="P28" s="25"/>
      <c r="Q28" s="25"/>
    </row>
    <row r="29" spans="1:18">
      <c r="A29" s="1"/>
      <c r="B29" s="68" t="s">
        <v>27</v>
      </c>
      <c r="C29" s="68"/>
      <c r="D29" s="68"/>
      <c r="E29" s="69"/>
      <c r="F29" s="35"/>
      <c r="G29" s="41"/>
      <c r="H29" s="68" t="s">
        <v>28</v>
      </c>
      <c r="I29" s="68"/>
      <c r="J29" s="68"/>
      <c r="K29" s="69"/>
      <c r="L29" s="16"/>
      <c r="M29" s="41"/>
      <c r="N29" s="68" t="s">
        <v>29</v>
      </c>
      <c r="O29" s="68"/>
      <c r="P29" s="68"/>
      <c r="Q29" s="69"/>
    </row>
    <row r="30" spans="1:18" ht="29.25" customHeight="1">
      <c r="A30" s="19"/>
      <c r="B30" s="37" t="s">
        <v>148</v>
      </c>
      <c r="C30" s="38" t="s">
        <v>149</v>
      </c>
      <c r="D30" s="38" t="s">
        <v>150</v>
      </c>
      <c r="E30" s="38" t="s">
        <v>147</v>
      </c>
      <c r="F30" s="1"/>
      <c r="G30" s="42"/>
      <c r="H30" s="37" t="s">
        <v>148</v>
      </c>
      <c r="I30" s="38" t="s">
        <v>149</v>
      </c>
      <c r="J30" s="38" t="s">
        <v>150</v>
      </c>
      <c r="K30" s="38" t="s">
        <v>147</v>
      </c>
      <c r="L30" s="16"/>
      <c r="M30" s="42"/>
      <c r="N30" s="37" t="s">
        <v>148</v>
      </c>
      <c r="O30" s="38" t="s">
        <v>149</v>
      </c>
      <c r="P30" s="38" t="s">
        <v>150</v>
      </c>
      <c r="Q30" s="38" t="s">
        <v>147</v>
      </c>
    </row>
    <row r="31" spans="1:18">
      <c r="A31" s="31">
        <v>41445</v>
      </c>
      <c r="B31" s="6">
        <v>11.64</v>
      </c>
      <c r="C31" s="6">
        <v>12.78</v>
      </c>
      <c r="D31" s="25">
        <v>13.97</v>
      </c>
      <c r="E31" s="25">
        <v>5.72</v>
      </c>
      <c r="F31" s="52">
        <f t="shared" ref="F31:F39" si="5">C31-B31</f>
        <v>1.1399999999999988</v>
      </c>
      <c r="G31" s="43">
        <v>41445</v>
      </c>
      <c r="H31" s="6">
        <v>11.7</v>
      </c>
      <c r="I31" s="6">
        <v>12.14</v>
      </c>
      <c r="J31" s="25">
        <v>11.08</v>
      </c>
      <c r="K31" s="25">
        <v>9.69</v>
      </c>
      <c r="L31" s="52">
        <f t="shared" ref="L31:L39" si="6">I31-H31</f>
        <v>0.44000000000000128</v>
      </c>
      <c r="M31" s="43">
        <v>41445</v>
      </c>
      <c r="N31" s="6">
        <v>10.3</v>
      </c>
      <c r="O31" s="6">
        <v>11.81</v>
      </c>
      <c r="P31" s="25">
        <v>14.56</v>
      </c>
      <c r="Q31" s="25">
        <v>10.43</v>
      </c>
      <c r="R31" s="52">
        <f t="shared" ref="R31:R39" si="7">O31-N31</f>
        <v>1.5099999999999998</v>
      </c>
    </row>
    <row r="32" spans="1:18">
      <c r="A32" s="31">
        <v>41456</v>
      </c>
      <c r="B32" s="6">
        <v>11.1</v>
      </c>
      <c r="C32" s="6">
        <v>11.3</v>
      </c>
      <c r="D32" s="25">
        <v>12.1</v>
      </c>
      <c r="E32" s="25">
        <v>5.2</v>
      </c>
      <c r="F32" s="52">
        <f t="shared" si="5"/>
        <v>0.20000000000000107</v>
      </c>
      <c r="G32" s="43">
        <v>41456</v>
      </c>
      <c r="H32" s="6">
        <v>11.3</v>
      </c>
      <c r="I32" s="6">
        <v>11.5</v>
      </c>
      <c r="J32" s="25">
        <v>10.7</v>
      </c>
      <c r="K32" s="25">
        <v>7.3</v>
      </c>
      <c r="L32" s="52">
        <f t="shared" si="6"/>
        <v>0.19999999999999929</v>
      </c>
      <c r="M32" s="43">
        <v>41456</v>
      </c>
      <c r="N32" s="6">
        <v>11.9</v>
      </c>
      <c r="O32" s="6">
        <v>11.8</v>
      </c>
      <c r="P32" s="25">
        <v>8.5</v>
      </c>
      <c r="Q32" s="25">
        <v>6.8</v>
      </c>
      <c r="R32" s="52">
        <f t="shared" si="7"/>
        <v>-9.9999999999999645E-2</v>
      </c>
    </row>
    <row r="33" spans="1:18">
      <c r="A33" s="31">
        <v>41470</v>
      </c>
      <c r="B33" s="6">
        <v>9.77</v>
      </c>
      <c r="C33" s="6">
        <v>11.73</v>
      </c>
      <c r="D33" s="25">
        <v>22.22</v>
      </c>
      <c r="E33" s="25">
        <v>8.1</v>
      </c>
      <c r="F33" s="52">
        <f t="shared" si="5"/>
        <v>1.9600000000000009</v>
      </c>
      <c r="G33" s="43">
        <v>41470</v>
      </c>
      <c r="H33" s="6">
        <v>9.6199999999999992</v>
      </c>
      <c r="I33" s="6">
        <v>12.48</v>
      </c>
      <c r="J33" s="25">
        <v>22.08</v>
      </c>
      <c r="K33" s="25">
        <v>9.8000000000000007</v>
      </c>
      <c r="L33" s="52">
        <f t="shared" si="6"/>
        <v>2.8600000000000012</v>
      </c>
      <c r="M33" s="43">
        <v>41470</v>
      </c>
      <c r="N33" s="6">
        <v>9.9600000000000009</v>
      </c>
      <c r="O33" s="6">
        <v>10.67</v>
      </c>
      <c r="P33" s="25">
        <v>21.37</v>
      </c>
      <c r="Q33" s="25">
        <v>16.97</v>
      </c>
      <c r="R33" s="52">
        <f t="shared" si="7"/>
        <v>0.70999999999999908</v>
      </c>
    </row>
    <row r="34" spans="1:18">
      <c r="A34" s="31">
        <v>41485</v>
      </c>
      <c r="B34" s="6">
        <v>9.36</v>
      </c>
      <c r="C34" s="6">
        <v>10.82</v>
      </c>
      <c r="D34" s="25">
        <v>15.86</v>
      </c>
      <c r="E34" s="25">
        <v>6.32</v>
      </c>
      <c r="F34" s="52">
        <f t="shared" si="5"/>
        <v>1.4600000000000009</v>
      </c>
      <c r="G34" s="43">
        <v>41485</v>
      </c>
      <c r="H34" s="6">
        <v>9.34</v>
      </c>
      <c r="I34" s="6">
        <v>10.88</v>
      </c>
      <c r="J34" s="25">
        <v>15.03</v>
      </c>
      <c r="K34" s="25">
        <v>7.2</v>
      </c>
      <c r="L34" s="52">
        <f t="shared" si="6"/>
        <v>1.5400000000000009</v>
      </c>
      <c r="M34" s="43">
        <v>41485</v>
      </c>
      <c r="N34" s="6">
        <v>9.42</v>
      </c>
      <c r="O34" s="6">
        <v>10.97</v>
      </c>
      <c r="P34" s="25">
        <v>15.17</v>
      </c>
      <c r="Q34" s="25">
        <v>9.4700000000000006</v>
      </c>
      <c r="R34" s="52">
        <f t="shared" si="7"/>
        <v>1.5500000000000007</v>
      </c>
    </row>
    <row r="35" spans="1:18">
      <c r="A35" s="31">
        <v>41498</v>
      </c>
      <c r="B35" s="6">
        <v>8.23</v>
      </c>
      <c r="C35" s="6">
        <v>9.49</v>
      </c>
      <c r="D35" s="25">
        <v>20.37</v>
      </c>
      <c r="E35" s="25">
        <v>9.83</v>
      </c>
      <c r="F35" s="52">
        <f t="shared" si="5"/>
        <v>1.2599999999999998</v>
      </c>
      <c r="G35" s="43">
        <v>41498</v>
      </c>
      <c r="H35" s="6">
        <v>8.25</v>
      </c>
      <c r="I35" s="6">
        <v>9.23</v>
      </c>
      <c r="J35" s="25">
        <v>20.05</v>
      </c>
      <c r="K35" s="25">
        <v>15.6</v>
      </c>
      <c r="L35" s="52">
        <f t="shared" si="6"/>
        <v>0.98000000000000043</v>
      </c>
      <c r="M35" s="43">
        <v>41498</v>
      </c>
      <c r="N35" s="6">
        <v>8.31</v>
      </c>
      <c r="O35" s="6">
        <v>8.5299999999999994</v>
      </c>
      <c r="P35" s="25">
        <v>19.86</v>
      </c>
      <c r="Q35" s="25">
        <v>19.239999999999998</v>
      </c>
      <c r="R35" s="52">
        <f t="shared" si="7"/>
        <v>0.21999999999999886</v>
      </c>
    </row>
    <row r="36" spans="1:18">
      <c r="A36" s="31">
        <v>41515</v>
      </c>
      <c r="B36" s="6">
        <v>8.9499999999999993</v>
      </c>
      <c r="C36" s="6">
        <v>10.87</v>
      </c>
      <c r="D36" s="25">
        <v>21.87</v>
      </c>
      <c r="E36" s="25">
        <v>13.53</v>
      </c>
      <c r="F36" s="52">
        <f t="shared" si="5"/>
        <v>1.92</v>
      </c>
      <c r="G36" s="43">
        <v>41515</v>
      </c>
      <c r="H36" s="6">
        <v>8.9600000000000009</v>
      </c>
      <c r="I36" s="6">
        <v>8.31</v>
      </c>
      <c r="J36" s="25">
        <v>22.16</v>
      </c>
      <c r="K36" s="25">
        <v>20.260000000000002</v>
      </c>
      <c r="L36" s="52">
        <f t="shared" si="6"/>
        <v>-0.65000000000000036</v>
      </c>
      <c r="M36" s="43">
        <v>41515</v>
      </c>
      <c r="N36" s="6">
        <v>8.92</v>
      </c>
      <c r="O36" s="6">
        <v>9.01</v>
      </c>
      <c r="P36" s="25">
        <v>22.14</v>
      </c>
      <c r="Q36" s="25">
        <v>21.05</v>
      </c>
      <c r="R36" s="52">
        <f t="shared" si="7"/>
        <v>8.9999999999999858E-2</v>
      </c>
    </row>
    <row r="37" spans="1:18">
      <c r="A37" s="31">
        <v>41528</v>
      </c>
      <c r="B37" s="6">
        <v>9.02</v>
      </c>
      <c r="C37" s="6">
        <v>9.07</v>
      </c>
      <c r="D37" s="25">
        <v>18.59</v>
      </c>
      <c r="E37" s="25">
        <v>17.14</v>
      </c>
      <c r="F37" s="52">
        <f t="shared" si="5"/>
        <v>5.0000000000000711E-2</v>
      </c>
      <c r="G37" s="43">
        <v>41528</v>
      </c>
      <c r="H37" s="6">
        <v>8.8800000000000008</v>
      </c>
      <c r="I37" s="6">
        <v>9.0500000000000007</v>
      </c>
      <c r="J37" s="25">
        <v>18.760000000000002</v>
      </c>
      <c r="K37" s="25">
        <v>17.420000000000002</v>
      </c>
      <c r="L37" s="52">
        <f t="shared" si="6"/>
        <v>0.16999999999999993</v>
      </c>
      <c r="M37" s="43">
        <v>41528</v>
      </c>
      <c r="N37" s="6">
        <v>8.8800000000000008</v>
      </c>
      <c r="O37" s="6">
        <v>9.0299999999999994</v>
      </c>
      <c r="P37" s="25">
        <v>18.59</v>
      </c>
      <c r="Q37" s="25">
        <v>17.579999999999998</v>
      </c>
      <c r="R37" s="52">
        <f t="shared" si="7"/>
        <v>0.14999999999999858</v>
      </c>
    </row>
    <row r="38" spans="1:18">
      <c r="A38" s="31">
        <v>41542</v>
      </c>
      <c r="B38" s="6">
        <v>9.42</v>
      </c>
      <c r="C38" s="6">
        <v>10.28</v>
      </c>
      <c r="D38" s="25">
        <v>17.09</v>
      </c>
      <c r="E38" s="25">
        <v>9.34</v>
      </c>
      <c r="F38" s="52">
        <f t="shared" si="5"/>
        <v>0.85999999999999943</v>
      </c>
      <c r="G38" s="43">
        <v>41542</v>
      </c>
      <c r="H38" s="6">
        <v>9.24</v>
      </c>
      <c r="I38" s="6">
        <v>9.77</v>
      </c>
      <c r="J38" s="25">
        <v>15.75</v>
      </c>
      <c r="K38" s="25">
        <v>13.83</v>
      </c>
      <c r="L38" s="52">
        <f t="shared" si="6"/>
        <v>0.52999999999999936</v>
      </c>
      <c r="M38" s="43">
        <v>41542</v>
      </c>
      <c r="N38" s="6">
        <v>9.2799999999999994</v>
      </c>
      <c r="O38" s="6">
        <v>9.39</v>
      </c>
      <c r="P38" s="25">
        <v>15.52</v>
      </c>
      <c r="Q38" s="25">
        <v>15.02</v>
      </c>
      <c r="R38" s="52">
        <f t="shared" si="7"/>
        <v>0.11000000000000121</v>
      </c>
    </row>
    <row r="39" spans="1:18">
      <c r="A39" s="31">
        <v>41558</v>
      </c>
      <c r="B39" s="65">
        <v>9.27</v>
      </c>
      <c r="C39" s="65">
        <v>8.7899999999999991</v>
      </c>
      <c r="D39" s="32">
        <v>16.68</v>
      </c>
      <c r="E39" s="32">
        <v>16.62</v>
      </c>
      <c r="F39" s="52">
        <f t="shared" si="5"/>
        <v>-0.48000000000000043</v>
      </c>
      <c r="G39" s="44">
        <v>41558</v>
      </c>
      <c r="H39" s="65">
        <v>9.11</v>
      </c>
      <c r="I39" s="65">
        <v>8.82</v>
      </c>
      <c r="J39" s="32">
        <v>16.350000000000001</v>
      </c>
      <c r="K39" s="32">
        <v>16.3</v>
      </c>
      <c r="L39" s="52">
        <f t="shared" si="6"/>
        <v>-0.28999999999999915</v>
      </c>
      <c r="M39" s="44">
        <v>41558</v>
      </c>
      <c r="N39" s="65">
        <v>9.25</v>
      </c>
      <c r="O39" s="65">
        <v>8.93</v>
      </c>
      <c r="P39" s="32">
        <v>16.41</v>
      </c>
      <c r="Q39" s="25">
        <v>16.41</v>
      </c>
      <c r="R39" s="52">
        <f t="shared" si="7"/>
        <v>-0.32000000000000028</v>
      </c>
    </row>
    <row r="40" spans="1:18">
      <c r="A40" s="1"/>
      <c r="B40" s="6">
        <f>AVERAGE(B31:B39)</f>
        <v>9.64</v>
      </c>
      <c r="C40" s="6">
        <f>MIN(B31:C39)</f>
        <v>8.23</v>
      </c>
      <c r="D40" s="25"/>
      <c r="G40" s="41"/>
      <c r="H40" s="6">
        <f>AVERAGE(H31:H39)</f>
        <v>9.6</v>
      </c>
      <c r="I40" s="6">
        <f>MIN(H31:I39)</f>
        <v>8.25</v>
      </c>
      <c r="J40" s="25"/>
      <c r="K40" s="25"/>
      <c r="M40" s="41"/>
      <c r="N40" s="6">
        <f>AVERAGE(N31:N39)</f>
        <v>9.5800000000000018</v>
      </c>
      <c r="O40" s="6">
        <f>MIN(N31:O39)</f>
        <v>8.31</v>
      </c>
      <c r="P40" s="25"/>
    </row>
    <row r="41" spans="1:18">
      <c r="A41" s="25"/>
      <c r="B41" s="6">
        <f>_xlfn.STDEV.S(B31:B39)</f>
        <v>1.0759182125050157</v>
      </c>
      <c r="C41" s="6"/>
      <c r="F41" s="1"/>
      <c r="G41" s="45"/>
      <c r="H41" s="25"/>
      <c r="I41" s="25"/>
      <c r="J41" s="25"/>
      <c r="L41" s="1"/>
      <c r="M41" s="45"/>
      <c r="N41" s="25"/>
      <c r="O41" s="25"/>
    </row>
    <row r="42" spans="1:18">
      <c r="A42" s="2" t="s">
        <v>196</v>
      </c>
      <c r="B42" s="2">
        <f>B41*B41</f>
        <v>1.1575999999999882</v>
      </c>
    </row>
    <row r="43" spans="1:18">
      <c r="A43" s="31">
        <v>41445</v>
      </c>
      <c r="B43" s="6">
        <v>11.51</v>
      </c>
      <c r="C43" s="6">
        <v>11.45</v>
      </c>
      <c r="D43" s="25">
        <v>11.98</v>
      </c>
      <c r="E43" s="25">
        <v>11.64</v>
      </c>
      <c r="F43" s="25">
        <v>11.7</v>
      </c>
      <c r="G43" s="25">
        <v>10.3</v>
      </c>
      <c r="P43" s="25">
        <v>11.34</v>
      </c>
      <c r="Q43" s="25">
        <v>11.67</v>
      </c>
      <c r="R43" s="25">
        <v>11.67</v>
      </c>
    </row>
    <row r="44" spans="1:18">
      <c r="A44" s="31">
        <v>41456</v>
      </c>
      <c r="B44" s="6">
        <v>11.4</v>
      </c>
      <c r="C44" s="6">
        <v>11</v>
      </c>
      <c r="D44" s="25">
        <v>11.6</v>
      </c>
      <c r="E44" s="25">
        <v>11.1</v>
      </c>
      <c r="F44" s="25">
        <v>11.3</v>
      </c>
      <c r="G44" s="25">
        <v>11.9</v>
      </c>
      <c r="P44" s="25">
        <v>9.9</v>
      </c>
      <c r="Q44" s="25">
        <v>9.9</v>
      </c>
      <c r="R44" s="25">
        <v>10.3</v>
      </c>
    </row>
    <row r="45" spans="1:18">
      <c r="A45" s="31">
        <v>41470</v>
      </c>
      <c r="B45" s="6">
        <v>9.43</v>
      </c>
      <c r="C45" s="6">
        <v>9.73</v>
      </c>
      <c r="D45" s="25">
        <v>9.99</v>
      </c>
      <c r="E45" s="25">
        <v>9.77</v>
      </c>
      <c r="F45" s="25">
        <v>9.6199999999999992</v>
      </c>
      <c r="G45" s="25">
        <v>9.9600000000000009</v>
      </c>
      <c r="P45" s="25">
        <v>10.130000000000001</v>
      </c>
      <c r="Q45" s="25">
        <v>10.19</v>
      </c>
      <c r="R45" s="25">
        <v>10.48</v>
      </c>
    </row>
    <row r="46" spans="1:18">
      <c r="A46" s="31">
        <v>41485</v>
      </c>
      <c r="B46" s="6">
        <v>9.17</v>
      </c>
      <c r="C46" s="6">
        <v>9.27</v>
      </c>
      <c r="D46" s="25">
        <v>9.0500000000000007</v>
      </c>
      <c r="E46" s="25">
        <v>9.36</v>
      </c>
      <c r="F46" s="25">
        <v>9.34</v>
      </c>
      <c r="G46" s="25">
        <v>9.42</v>
      </c>
      <c r="P46" s="25">
        <v>8.6999999999999993</v>
      </c>
      <c r="Q46" s="25">
        <v>8.6</v>
      </c>
      <c r="R46" s="25">
        <v>9.02</v>
      </c>
    </row>
    <row r="47" spans="1:18">
      <c r="A47" s="31">
        <v>41498</v>
      </c>
      <c r="B47" s="6">
        <v>8.42</v>
      </c>
      <c r="C47" s="6">
        <v>8.25</v>
      </c>
      <c r="D47" s="25">
        <v>8.6</v>
      </c>
      <c r="E47" s="25">
        <v>8.23</v>
      </c>
      <c r="F47" s="25">
        <v>8.25</v>
      </c>
      <c r="G47" s="25">
        <v>8.31</v>
      </c>
      <c r="P47" s="25">
        <v>9.0500000000000007</v>
      </c>
      <c r="Q47" s="25">
        <v>9.08</v>
      </c>
      <c r="R47" s="25">
        <v>9.0500000000000007</v>
      </c>
    </row>
    <row r="48" spans="1:18">
      <c r="A48" s="31">
        <v>41515</v>
      </c>
      <c r="B48" s="6">
        <v>9.1300000000000008</v>
      </c>
      <c r="C48" s="6">
        <v>9.19</v>
      </c>
      <c r="D48" s="25">
        <v>9.01</v>
      </c>
      <c r="E48" s="25">
        <v>8.9499999999999993</v>
      </c>
      <c r="F48" s="25">
        <v>8.9600000000000009</v>
      </c>
      <c r="G48" s="25">
        <v>8.92</v>
      </c>
      <c r="P48" s="25">
        <v>8.7899999999999991</v>
      </c>
      <c r="Q48" s="25">
        <v>8.94</v>
      </c>
      <c r="R48" s="25">
        <v>8.9499999999999993</v>
      </c>
    </row>
    <row r="49" spans="1:18">
      <c r="A49" s="31">
        <v>41528</v>
      </c>
      <c r="B49" s="6">
        <v>8.93</v>
      </c>
      <c r="C49" s="6">
        <v>8.91</v>
      </c>
      <c r="D49" s="25">
        <v>8.8699999999999992</v>
      </c>
      <c r="E49" s="25">
        <v>9.02</v>
      </c>
      <c r="F49" s="25">
        <v>8.8800000000000008</v>
      </c>
      <c r="G49" s="25">
        <v>8.8800000000000008</v>
      </c>
      <c r="P49" s="25">
        <v>9.27</v>
      </c>
      <c r="Q49" s="25">
        <v>9.0399999999999991</v>
      </c>
      <c r="R49" s="25">
        <v>9.32</v>
      </c>
    </row>
    <row r="50" spans="1:18">
      <c r="A50" s="31">
        <v>41542</v>
      </c>
      <c r="B50" s="6">
        <v>9.1999999999999993</v>
      </c>
      <c r="C50" s="6">
        <v>9.48</v>
      </c>
      <c r="D50" s="25">
        <v>9.4</v>
      </c>
      <c r="E50" s="25">
        <v>9.42</v>
      </c>
      <c r="F50" s="25">
        <v>9.24</v>
      </c>
      <c r="G50" s="25">
        <v>9.2799999999999994</v>
      </c>
      <c r="P50" s="25">
        <v>9.44</v>
      </c>
      <c r="Q50" s="25">
        <v>9.24</v>
      </c>
      <c r="R50" s="25">
        <v>9.1999999999999993</v>
      </c>
    </row>
    <row r="51" spans="1:18">
      <c r="A51" s="31">
        <v>41558</v>
      </c>
      <c r="B51" s="6">
        <v>9.15</v>
      </c>
      <c r="C51" s="6">
        <v>9.2100000000000009</v>
      </c>
      <c r="D51" s="32">
        <v>9.32</v>
      </c>
      <c r="E51" s="32">
        <v>9.27</v>
      </c>
      <c r="F51" s="32">
        <v>9.11</v>
      </c>
      <c r="G51" s="32">
        <v>9.25</v>
      </c>
      <c r="P51" s="25">
        <v>9.19</v>
      </c>
      <c r="Q51" s="25">
        <v>8.83</v>
      </c>
      <c r="R51" s="25">
        <v>8.67</v>
      </c>
    </row>
    <row r="52" spans="1:18">
      <c r="B52" s="25"/>
      <c r="C52" s="25"/>
      <c r="D52" s="25"/>
      <c r="E52" s="25"/>
      <c r="F52" s="25"/>
      <c r="G52" s="25"/>
    </row>
    <row r="54" spans="1:18">
      <c r="A54" s="2" t="s">
        <v>197</v>
      </c>
      <c r="B54" s="2" t="s">
        <v>30</v>
      </c>
      <c r="C54" s="2" t="s">
        <v>31</v>
      </c>
      <c r="D54" s="2" t="s">
        <v>32</v>
      </c>
      <c r="E54" s="2" t="s">
        <v>33</v>
      </c>
      <c r="F54" s="2" t="s">
        <v>34</v>
      </c>
      <c r="G54" s="2" t="s">
        <v>35</v>
      </c>
      <c r="H54" s="2" t="s">
        <v>198</v>
      </c>
      <c r="P54" s="2" t="s">
        <v>11</v>
      </c>
      <c r="Q54" s="2" t="s">
        <v>12</v>
      </c>
      <c r="R54" s="2" t="s">
        <v>13</v>
      </c>
    </row>
    <row r="55" spans="1:18">
      <c r="A55" s="31">
        <v>41445</v>
      </c>
      <c r="B55" s="25">
        <v>14.16</v>
      </c>
      <c r="C55" s="25">
        <v>15.01</v>
      </c>
      <c r="D55" s="25">
        <v>11.36</v>
      </c>
      <c r="E55" s="25">
        <v>13.97</v>
      </c>
      <c r="F55" s="25">
        <v>11.08</v>
      </c>
      <c r="G55" s="25">
        <v>14.56</v>
      </c>
      <c r="H55" s="2">
        <v>1290960000</v>
      </c>
      <c r="P55" s="25">
        <v>11.64</v>
      </c>
      <c r="Q55" s="25">
        <v>11.59</v>
      </c>
      <c r="R55" s="25">
        <v>11.62</v>
      </c>
    </row>
    <row r="56" spans="1:18">
      <c r="A56" s="31">
        <v>41456</v>
      </c>
      <c r="B56" s="25">
        <v>9.56</v>
      </c>
      <c r="C56" s="25">
        <v>7.9</v>
      </c>
      <c r="D56" s="25">
        <v>9.1</v>
      </c>
      <c r="E56" s="25">
        <v>12.1</v>
      </c>
      <c r="F56" s="25">
        <v>10.7</v>
      </c>
      <c r="G56" s="25">
        <v>8.5</v>
      </c>
      <c r="H56" s="50">
        <v>1001880000</v>
      </c>
      <c r="P56" s="25">
        <v>16.399999999999999</v>
      </c>
      <c r="Q56" s="25">
        <v>16</v>
      </c>
      <c r="R56" s="25">
        <v>15.6</v>
      </c>
    </row>
    <row r="57" spans="1:18">
      <c r="A57" s="31">
        <v>41470</v>
      </c>
      <c r="B57" s="25">
        <v>21.96</v>
      </c>
      <c r="C57" s="25">
        <v>21.21</v>
      </c>
      <c r="D57" s="25">
        <v>20.76</v>
      </c>
      <c r="E57" s="25">
        <v>22.22</v>
      </c>
      <c r="F57" s="25">
        <v>22.08</v>
      </c>
      <c r="G57" s="25">
        <v>21.37</v>
      </c>
      <c r="H57" s="50">
        <v>1785960000.0000002</v>
      </c>
      <c r="P57" s="25">
        <v>19.45</v>
      </c>
      <c r="Q57" s="25">
        <v>19.559999999999999</v>
      </c>
      <c r="R57" s="25">
        <v>18.3</v>
      </c>
    </row>
    <row r="58" spans="1:18">
      <c r="A58" s="31">
        <v>41485</v>
      </c>
      <c r="B58" s="25">
        <v>16.11</v>
      </c>
      <c r="C58" s="25">
        <v>15.36</v>
      </c>
      <c r="D58" s="25">
        <v>15.98</v>
      </c>
      <c r="E58" s="25">
        <v>15.86</v>
      </c>
      <c r="F58" s="25">
        <v>15.03</v>
      </c>
      <c r="G58" s="25">
        <v>15.17</v>
      </c>
      <c r="H58" s="50">
        <v>1176119999.9999998</v>
      </c>
      <c r="P58" s="25">
        <v>16.47</v>
      </c>
      <c r="Q58" s="25">
        <v>16.600000000000001</v>
      </c>
      <c r="R58" s="25">
        <v>15.78</v>
      </c>
    </row>
    <row r="59" spans="1:18">
      <c r="A59" s="31">
        <v>41498</v>
      </c>
      <c r="B59" s="25">
        <v>20.18</v>
      </c>
      <c r="C59" s="25">
        <v>19.649999999999999</v>
      </c>
      <c r="D59" s="25">
        <v>18.690000000000001</v>
      </c>
      <c r="E59" s="25">
        <v>20.37</v>
      </c>
      <c r="F59" s="25">
        <v>20.05</v>
      </c>
      <c r="G59" s="25">
        <v>19.86</v>
      </c>
      <c r="H59" s="50">
        <v>1508760000</v>
      </c>
      <c r="P59" s="25">
        <v>17.78</v>
      </c>
      <c r="Q59" s="25">
        <v>17.78</v>
      </c>
      <c r="R59" s="25">
        <v>17.62</v>
      </c>
    </row>
    <row r="60" spans="1:18">
      <c r="A60" s="31">
        <v>41515</v>
      </c>
      <c r="B60" s="25">
        <v>21.72</v>
      </c>
      <c r="C60" s="25">
        <v>22.8</v>
      </c>
      <c r="D60" s="25">
        <v>22.72</v>
      </c>
      <c r="E60" s="25">
        <v>21.87</v>
      </c>
      <c r="F60" s="25">
        <v>22.16</v>
      </c>
      <c r="G60" s="25">
        <v>22.14</v>
      </c>
      <c r="H60" s="50">
        <v>1845359999.9999998</v>
      </c>
      <c r="P60" s="25">
        <v>21.44</v>
      </c>
      <c r="Q60" s="25">
        <v>21.58</v>
      </c>
      <c r="R60" s="25">
        <v>21.62</v>
      </c>
    </row>
    <row r="61" spans="1:18">
      <c r="A61" s="31">
        <v>41528</v>
      </c>
      <c r="B61" s="25">
        <v>18.57</v>
      </c>
      <c r="C61" s="25">
        <v>18.2</v>
      </c>
      <c r="D61" s="25">
        <v>18.29</v>
      </c>
      <c r="E61" s="25">
        <v>18.59</v>
      </c>
      <c r="F61" s="25">
        <v>18.760000000000002</v>
      </c>
      <c r="G61" s="25">
        <v>18.59</v>
      </c>
      <c r="H61" s="2">
        <v>0</v>
      </c>
      <c r="P61" s="25">
        <v>17.11</v>
      </c>
      <c r="Q61" s="25">
        <v>17.38</v>
      </c>
      <c r="R61" s="25">
        <v>17.07</v>
      </c>
    </row>
    <row r="62" spans="1:18">
      <c r="A62" s="31">
        <v>41542</v>
      </c>
      <c r="B62" s="25">
        <v>16.12</v>
      </c>
      <c r="C62" s="25">
        <v>14.83</v>
      </c>
      <c r="D62" s="25">
        <v>15.94</v>
      </c>
      <c r="E62" s="25">
        <v>17.09</v>
      </c>
      <c r="F62" s="25">
        <v>15.75</v>
      </c>
      <c r="G62" s="25">
        <v>15.52</v>
      </c>
      <c r="H62" s="50">
        <v>1599840000.0000002</v>
      </c>
      <c r="P62" s="25">
        <v>15.33</v>
      </c>
      <c r="Q62" s="25">
        <v>15.17</v>
      </c>
      <c r="R62" s="25">
        <v>15.1</v>
      </c>
    </row>
    <row r="63" spans="1:18">
      <c r="A63" s="31">
        <v>41558</v>
      </c>
      <c r="B63" s="25">
        <v>16.670000000000002</v>
      </c>
      <c r="C63" s="25">
        <v>16.32</v>
      </c>
      <c r="D63" s="32">
        <v>16.440000000000001</v>
      </c>
      <c r="E63" s="32">
        <v>16.68</v>
      </c>
      <c r="F63" s="32">
        <v>16.350000000000001</v>
      </c>
      <c r="G63" s="32">
        <v>16.41</v>
      </c>
      <c r="H63" s="2">
        <v>1132560000</v>
      </c>
      <c r="P63" s="25">
        <v>16.64</v>
      </c>
      <c r="Q63" s="25">
        <v>16.68</v>
      </c>
      <c r="R63" s="25">
        <v>16.72</v>
      </c>
    </row>
    <row r="64" spans="1:18">
      <c r="B64" s="25">
        <f>AVERAGE(B55:B63)</f>
        <v>17.227777777777778</v>
      </c>
      <c r="C64" s="25">
        <f t="shared" ref="C64:G64" si="8">AVERAGE(C55:C63)</f>
        <v>16.808888888888887</v>
      </c>
      <c r="D64" s="25">
        <f t="shared" si="8"/>
        <v>16.586666666666666</v>
      </c>
      <c r="E64" s="25">
        <f t="shared" si="8"/>
        <v>17.638888888888893</v>
      </c>
      <c r="F64" s="25">
        <f t="shared" si="8"/>
        <v>16.884444444444444</v>
      </c>
      <c r="G64" s="25">
        <f t="shared" si="8"/>
        <v>16.902222222222221</v>
      </c>
    </row>
    <row r="67" spans="1:24">
      <c r="A67" s="2" t="s">
        <v>199</v>
      </c>
      <c r="B67" s="2" t="s">
        <v>30</v>
      </c>
      <c r="C67" s="2" t="s">
        <v>31</v>
      </c>
      <c r="D67" s="2" t="s">
        <v>32</v>
      </c>
      <c r="E67" s="2" t="s">
        <v>33</v>
      </c>
      <c r="F67" s="2" t="s">
        <v>34</v>
      </c>
      <c r="G67" s="2" t="s">
        <v>35</v>
      </c>
    </row>
    <row r="68" spans="1:24">
      <c r="A68" s="31">
        <v>41445</v>
      </c>
      <c r="B68" s="2">
        <v>7.58</v>
      </c>
      <c r="C68" s="2">
        <v>4.16</v>
      </c>
      <c r="D68" s="52">
        <v>0.16999999999999993</v>
      </c>
      <c r="E68" s="52">
        <v>8.25</v>
      </c>
      <c r="F68" s="2">
        <v>1.3900000000000006</v>
      </c>
      <c r="G68" s="46">
        <v>4.1300000000000008</v>
      </c>
      <c r="H68" s="2">
        <v>1290960000</v>
      </c>
    </row>
    <row r="69" spans="1:24">
      <c r="A69" s="31">
        <v>41456</v>
      </c>
      <c r="B69" s="2">
        <v>3.5600000000000005</v>
      </c>
      <c r="C69" s="2">
        <v>1.6000000000000005</v>
      </c>
      <c r="D69" s="52">
        <v>3.3</v>
      </c>
      <c r="E69" s="52">
        <v>6.8999999999999995</v>
      </c>
      <c r="F69" s="2">
        <v>3.3999999999999995</v>
      </c>
      <c r="G69" s="46">
        <v>1.7000000000000002</v>
      </c>
      <c r="H69" s="2">
        <v>1001880000</v>
      </c>
      <c r="Q69" s="2" t="s">
        <v>199</v>
      </c>
      <c r="R69" s="2" t="s">
        <v>198</v>
      </c>
      <c r="S69" s="2" t="s">
        <v>30</v>
      </c>
      <c r="T69" s="2" t="s">
        <v>31</v>
      </c>
      <c r="U69" s="2" t="s">
        <v>32</v>
      </c>
      <c r="V69" s="2" t="s">
        <v>33</v>
      </c>
      <c r="W69" s="2" t="s">
        <v>34</v>
      </c>
      <c r="X69" s="2" t="s">
        <v>35</v>
      </c>
    </row>
    <row r="70" spans="1:24">
      <c r="A70" s="31">
        <v>41470</v>
      </c>
      <c r="B70" s="2">
        <v>12.260000000000002</v>
      </c>
      <c r="C70" s="2">
        <v>2.2899999999999991</v>
      </c>
      <c r="D70" s="52">
        <v>9.7600000000000016</v>
      </c>
      <c r="E70" s="52">
        <v>14.12</v>
      </c>
      <c r="F70" s="2">
        <v>12.279999999999998</v>
      </c>
      <c r="G70" s="46">
        <v>4.4000000000000021</v>
      </c>
      <c r="H70" s="2">
        <v>1785960000.0000002</v>
      </c>
      <c r="Q70" s="31"/>
      <c r="R70" s="2">
        <v>0</v>
      </c>
      <c r="S70" s="2">
        <v>0.76000000000000156</v>
      </c>
      <c r="T70" s="2">
        <v>0.19999999999999929</v>
      </c>
      <c r="U70" s="2">
        <v>0.25999999999999801</v>
      </c>
      <c r="V70" s="2">
        <v>1.4499999999999993</v>
      </c>
      <c r="W70" s="2">
        <v>1.3399999999999999</v>
      </c>
      <c r="X70" s="2">
        <v>1.0100000000000016</v>
      </c>
    </row>
    <row r="71" spans="1:24">
      <c r="A71" s="31">
        <v>41485</v>
      </c>
      <c r="B71" s="2">
        <v>7.3699999999999992</v>
      </c>
      <c r="C71" s="2">
        <v>1.1499999999999986</v>
      </c>
      <c r="D71" s="52">
        <v>7.620000000000001</v>
      </c>
      <c r="E71" s="52">
        <v>9.5399999999999991</v>
      </c>
      <c r="F71" s="2">
        <v>7.8299999999999992</v>
      </c>
      <c r="G71" s="46">
        <v>5.6999999999999993</v>
      </c>
      <c r="H71" s="2">
        <v>1176119999.9999998</v>
      </c>
      <c r="Q71" s="31"/>
      <c r="R71" s="2">
        <v>1001880000</v>
      </c>
      <c r="S71" s="2">
        <v>3.5600000000000005</v>
      </c>
      <c r="T71" s="2">
        <v>1.6000000000000005</v>
      </c>
      <c r="U71" s="2">
        <v>3.3</v>
      </c>
      <c r="V71" s="2">
        <v>6.8999999999999995</v>
      </c>
      <c r="W71" s="2">
        <v>3.3999999999999995</v>
      </c>
      <c r="X71" s="2">
        <v>1.7000000000000002</v>
      </c>
    </row>
    <row r="72" spans="1:24">
      <c r="A72" s="31">
        <v>41498</v>
      </c>
      <c r="B72" s="2">
        <v>8.68</v>
      </c>
      <c r="C72" s="2">
        <v>2.009999999999998</v>
      </c>
      <c r="D72" s="52">
        <v>5.0200000000000014</v>
      </c>
      <c r="E72" s="52">
        <v>10.540000000000001</v>
      </c>
      <c r="F72" s="2">
        <v>4.4500000000000011</v>
      </c>
      <c r="G72" s="46">
        <v>0.62000000000000099</v>
      </c>
      <c r="H72" s="2">
        <v>1508760000</v>
      </c>
      <c r="Q72" s="31"/>
      <c r="R72" s="2">
        <v>1132560000</v>
      </c>
      <c r="S72" s="2">
        <v>0.15000000000000213</v>
      </c>
      <c r="T72" s="2">
        <v>5.9999999999998721E-2</v>
      </c>
      <c r="U72" s="2">
        <v>0.12000000000000099</v>
      </c>
      <c r="V72" s="2">
        <v>5.9999999999998721E-2</v>
      </c>
      <c r="W72" s="2">
        <v>5.0000000000000711E-2</v>
      </c>
      <c r="X72" s="2">
        <v>0</v>
      </c>
    </row>
    <row r="73" spans="1:24">
      <c r="A73" s="31">
        <v>41515</v>
      </c>
      <c r="B73" s="2">
        <v>6.5299999999999994</v>
      </c>
      <c r="C73" s="2">
        <v>1.6000000000000014</v>
      </c>
      <c r="D73" s="52">
        <v>2.3299999999999983</v>
      </c>
      <c r="E73" s="52">
        <v>8.3400000000000016</v>
      </c>
      <c r="F73" s="2">
        <v>1.8999999999999986</v>
      </c>
      <c r="G73" s="46">
        <v>1.0899999999999999</v>
      </c>
      <c r="H73" s="2">
        <v>1845359999.9999998</v>
      </c>
      <c r="Q73" s="31"/>
      <c r="R73" s="2">
        <v>1176119999.9999998</v>
      </c>
      <c r="S73" s="2">
        <v>7.3699999999999992</v>
      </c>
      <c r="T73" s="2">
        <v>1.1499999999999986</v>
      </c>
      <c r="U73" s="2">
        <v>7.620000000000001</v>
      </c>
      <c r="V73" s="2">
        <v>9.5399999999999991</v>
      </c>
      <c r="W73" s="2">
        <v>7.8299999999999992</v>
      </c>
      <c r="X73" s="2">
        <v>5.6999999999999993</v>
      </c>
    </row>
    <row r="74" spans="1:24">
      <c r="A74" s="31">
        <v>41528</v>
      </c>
      <c r="B74" s="2">
        <v>0.76000000000000156</v>
      </c>
      <c r="C74" s="2">
        <v>0.19999999999999929</v>
      </c>
      <c r="D74" s="52">
        <v>0.25999999999999801</v>
      </c>
      <c r="E74" s="52">
        <v>1.4499999999999993</v>
      </c>
      <c r="F74" s="2">
        <v>1.3399999999999999</v>
      </c>
      <c r="G74" s="46">
        <v>1.0100000000000016</v>
      </c>
      <c r="H74" s="2">
        <v>0</v>
      </c>
      <c r="Q74" s="31"/>
      <c r="R74" s="2">
        <v>1290960000</v>
      </c>
      <c r="S74" s="2">
        <v>7.58</v>
      </c>
      <c r="T74" s="2">
        <v>4.16</v>
      </c>
      <c r="U74" s="2">
        <v>0.16999999999999993</v>
      </c>
      <c r="V74" s="2">
        <v>8.25</v>
      </c>
      <c r="W74" s="2">
        <v>1.3900000000000006</v>
      </c>
      <c r="X74" s="2">
        <v>4.1300000000000008</v>
      </c>
    </row>
    <row r="75" spans="1:24">
      <c r="A75" s="31">
        <v>41542</v>
      </c>
      <c r="B75" s="2">
        <v>3.4700000000000006</v>
      </c>
      <c r="C75" s="2">
        <v>1.1799999999999997</v>
      </c>
      <c r="D75" s="52">
        <v>3.0499999999999989</v>
      </c>
      <c r="E75" s="52">
        <v>7.75</v>
      </c>
      <c r="F75" s="2">
        <v>1.92</v>
      </c>
      <c r="G75" s="46">
        <v>0.5</v>
      </c>
      <c r="H75" s="2">
        <v>1599840000.0000002</v>
      </c>
      <c r="Q75" s="31"/>
      <c r="R75" s="2">
        <v>1508760000</v>
      </c>
      <c r="S75" s="2">
        <v>8.68</v>
      </c>
      <c r="T75" s="2">
        <v>2.009999999999998</v>
      </c>
      <c r="U75" s="2">
        <v>5.0200000000000014</v>
      </c>
      <c r="V75" s="2">
        <v>10.540000000000001</v>
      </c>
      <c r="W75" s="2">
        <v>4.4500000000000011</v>
      </c>
      <c r="X75" s="2">
        <v>0.62000000000000099</v>
      </c>
    </row>
    <row r="76" spans="1:24">
      <c r="A76" s="31">
        <v>41558</v>
      </c>
      <c r="B76" s="2">
        <v>0.15000000000000213</v>
      </c>
      <c r="C76" s="2">
        <v>5.9999999999998721E-2</v>
      </c>
      <c r="D76" s="52">
        <v>0.12000000000000099</v>
      </c>
      <c r="E76" s="52">
        <v>5.9999999999998721E-2</v>
      </c>
      <c r="F76" s="2">
        <v>5.0000000000000711E-2</v>
      </c>
      <c r="G76" s="46">
        <v>0</v>
      </c>
      <c r="H76" s="2">
        <v>1132560000</v>
      </c>
      <c r="Q76" s="31"/>
      <c r="R76" s="2">
        <v>1599840000.0000002</v>
      </c>
      <c r="S76" s="2">
        <v>3.4700000000000006</v>
      </c>
      <c r="T76" s="2">
        <v>1.1799999999999997</v>
      </c>
      <c r="U76" s="2">
        <v>3.0499999999999989</v>
      </c>
      <c r="V76" s="2">
        <v>7.75</v>
      </c>
      <c r="W76" s="2">
        <v>1.92</v>
      </c>
      <c r="X76" s="2">
        <v>0.5</v>
      </c>
    </row>
    <row r="77" spans="1:24">
      <c r="B77" s="25">
        <f>AVERAGE(B68:B76)</f>
        <v>5.5955555555555572</v>
      </c>
      <c r="C77" s="25">
        <f t="shared" ref="C77" si="9">AVERAGE(C68:C76)</f>
        <v>1.583333333333333</v>
      </c>
      <c r="D77" s="25">
        <f t="shared" ref="D77" si="10">AVERAGE(D68:D76)</f>
        <v>3.5144444444444445</v>
      </c>
      <c r="E77" s="25">
        <f t="shared" ref="E77" si="11">AVERAGE(E68:E76)</f>
        <v>7.4388888888888891</v>
      </c>
      <c r="F77" s="25">
        <f t="shared" ref="F77" si="12">AVERAGE(F68:F76)</f>
        <v>3.8399999999999985</v>
      </c>
      <c r="G77" s="25">
        <f t="shared" ref="G77" si="13">AVERAGE(G68:G76)</f>
        <v>2.1277777777777782</v>
      </c>
      <c r="Q77" s="31"/>
      <c r="R77" s="2">
        <v>1785960000.0000002</v>
      </c>
      <c r="S77" s="2">
        <v>12.260000000000002</v>
      </c>
      <c r="T77" s="2">
        <v>2.2899999999999991</v>
      </c>
      <c r="U77" s="2">
        <v>9.7600000000000016</v>
      </c>
      <c r="V77" s="2">
        <v>14.12</v>
      </c>
      <c r="W77" s="2">
        <v>12.279999999999998</v>
      </c>
      <c r="X77" s="2">
        <v>4.4000000000000021</v>
      </c>
    </row>
    <row r="78" spans="1:24">
      <c r="Q78" s="31"/>
      <c r="R78" s="2">
        <v>1845359999.9999998</v>
      </c>
      <c r="S78" s="2">
        <v>6.5299999999999994</v>
      </c>
      <c r="T78" s="2">
        <v>1.6000000000000014</v>
      </c>
      <c r="U78" s="2">
        <v>2.3299999999999983</v>
      </c>
      <c r="V78" s="2">
        <v>8.3400000000000016</v>
      </c>
      <c r="W78" s="2">
        <v>1.8999999999999986</v>
      </c>
      <c r="X78" s="2">
        <v>1.0899999999999999</v>
      </c>
    </row>
    <row r="79" spans="1:24">
      <c r="A79" s="2" t="s">
        <v>200</v>
      </c>
      <c r="B79" s="53">
        <v>13.555555555555557</v>
      </c>
      <c r="C79" s="53">
        <v>5.8544444444444439</v>
      </c>
      <c r="D79" s="53">
        <v>11.05111111111111</v>
      </c>
      <c r="E79" s="53">
        <v>18.965555555555554</v>
      </c>
      <c r="F79" s="53">
        <v>11.33</v>
      </c>
      <c r="G79" s="54">
        <v>6.0877777777777773</v>
      </c>
    </row>
    <row r="81" spans="1:10">
      <c r="A81" s="2" t="s">
        <v>201</v>
      </c>
    </row>
    <row r="82" spans="1:10">
      <c r="A82" s="31">
        <v>41445</v>
      </c>
      <c r="B82" s="52">
        <v>1.1099999999999994</v>
      </c>
      <c r="C82" s="2">
        <v>1.0600000000000005</v>
      </c>
      <c r="D82" s="2">
        <v>-0.20000000000000107</v>
      </c>
      <c r="E82" s="2">
        <v>1.1399999999999988</v>
      </c>
      <c r="F82" s="52">
        <v>0.44000000000000128</v>
      </c>
      <c r="G82" s="46">
        <v>1.5099999999999998</v>
      </c>
    </row>
    <row r="83" spans="1:10">
      <c r="A83" s="31">
        <v>41456</v>
      </c>
      <c r="B83" s="52">
        <v>-9.9999999999999645E-2</v>
      </c>
      <c r="C83" s="2">
        <v>0.40000000000000036</v>
      </c>
      <c r="D83" s="2">
        <v>0</v>
      </c>
      <c r="E83" s="2">
        <v>0.20000000000000107</v>
      </c>
      <c r="F83" s="52">
        <v>0.19999999999999929</v>
      </c>
      <c r="G83" s="46">
        <v>-9.9999999999999645E-2</v>
      </c>
    </row>
    <row r="84" spans="1:10">
      <c r="A84" s="31">
        <v>41470</v>
      </c>
      <c r="B84" s="52">
        <v>3.0300000000000011</v>
      </c>
      <c r="C84" s="2">
        <v>0.92999999999999972</v>
      </c>
      <c r="D84" s="2">
        <v>2</v>
      </c>
      <c r="E84" s="2">
        <v>1.9600000000000009</v>
      </c>
      <c r="F84" s="52">
        <v>2.8600000000000012</v>
      </c>
      <c r="G84" s="46">
        <v>0.70999999999999908</v>
      </c>
    </row>
    <row r="85" spans="1:10">
      <c r="A85" s="31">
        <v>41485</v>
      </c>
      <c r="B85" s="52">
        <v>1.4399999999999995</v>
      </c>
      <c r="C85" s="2">
        <v>0.26999999999999957</v>
      </c>
      <c r="D85" s="2">
        <v>1.75</v>
      </c>
      <c r="E85" s="2">
        <v>1.4600000000000009</v>
      </c>
      <c r="F85" s="52">
        <v>1.5400000000000009</v>
      </c>
      <c r="G85" s="46">
        <v>1.5500000000000007</v>
      </c>
    </row>
    <row r="86" spans="1:10">
      <c r="A86" s="31">
        <v>41498</v>
      </c>
      <c r="B86" s="52">
        <v>1.2400000000000002</v>
      </c>
      <c r="C86" s="2">
        <v>1</v>
      </c>
      <c r="D86" s="2">
        <v>1.2000000000000011</v>
      </c>
      <c r="E86" s="2">
        <v>1.2599999999999998</v>
      </c>
      <c r="F86" s="52">
        <v>0.98000000000000043</v>
      </c>
      <c r="G86" s="46">
        <v>0.21999999999999886</v>
      </c>
    </row>
    <row r="87" spans="1:10">
      <c r="A87" s="31">
        <v>41515</v>
      </c>
      <c r="B87" s="52">
        <v>1.17</v>
      </c>
      <c r="C87" s="2">
        <v>-0.61999999999999922</v>
      </c>
      <c r="D87" s="2">
        <v>0.20000000000000107</v>
      </c>
      <c r="E87" s="2">
        <v>1.92</v>
      </c>
      <c r="F87" s="52">
        <v>-0.65000000000000036</v>
      </c>
      <c r="G87" s="46">
        <v>8.9999999999999858E-2</v>
      </c>
    </row>
    <row r="88" spans="1:10">
      <c r="A88" s="31">
        <v>41528</v>
      </c>
      <c r="B88" s="52">
        <v>0.14000000000000057</v>
      </c>
      <c r="C88" s="2">
        <v>-2.9999999999999361E-2</v>
      </c>
      <c r="D88" s="2">
        <v>-9.9999999999997868E-3</v>
      </c>
      <c r="E88" s="2">
        <v>5.0000000000000711E-2</v>
      </c>
      <c r="F88" s="52">
        <v>0.16999999999999993</v>
      </c>
      <c r="G88" s="46">
        <v>0.14999999999999858</v>
      </c>
    </row>
    <row r="89" spans="1:10">
      <c r="A89" s="31">
        <v>41542</v>
      </c>
      <c r="B89" s="52">
        <v>0.8100000000000005</v>
      </c>
      <c r="C89" s="2">
        <v>0.30999999999999872</v>
      </c>
      <c r="D89" s="2">
        <v>0.62999999999999901</v>
      </c>
      <c r="E89" s="2">
        <v>0.85999999999999943</v>
      </c>
      <c r="F89" s="52">
        <v>0.52999999999999936</v>
      </c>
      <c r="G89" s="46">
        <v>0.11000000000000121</v>
      </c>
    </row>
    <row r="90" spans="1:10">
      <c r="A90" s="31">
        <v>41558</v>
      </c>
      <c r="B90" s="52">
        <v>-0.16000000000000014</v>
      </c>
      <c r="C90" s="2">
        <v>-0.21000000000000085</v>
      </c>
      <c r="D90" s="2">
        <v>-0.40000000000000036</v>
      </c>
      <c r="E90" s="2">
        <v>-0.48000000000000043</v>
      </c>
      <c r="F90" s="52">
        <v>-0.28999999999999915</v>
      </c>
      <c r="G90" s="46">
        <v>-0.32000000000000028</v>
      </c>
    </row>
    <row r="91" spans="1:10">
      <c r="G91" s="45"/>
    </row>
    <row r="93" spans="1:10">
      <c r="A93" s="2" t="s">
        <v>197</v>
      </c>
      <c r="B93" s="2" t="s">
        <v>30</v>
      </c>
      <c r="C93" s="2" t="s">
        <v>31</v>
      </c>
      <c r="D93" s="2" t="s">
        <v>32</v>
      </c>
      <c r="E93" s="2" t="s">
        <v>33</v>
      </c>
      <c r="F93" s="2" t="s">
        <v>34</v>
      </c>
      <c r="G93" s="2" t="s">
        <v>35</v>
      </c>
      <c r="H93" s="2" t="s">
        <v>11</v>
      </c>
      <c r="I93" s="2" t="s">
        <v>12</v>
      </c>
      <c r="J93" s="2" t="s">
        <v>13</v>
      </c>
    </row>
    <row r="94" spans="1:10">
      <c r="A94" s="31">
        <v>41445</v>
      </c>
      <c r="B94" s="25">
        <v>14.16</v>
      </c>
      <c r="C94" s="25">
        <v>15.01</v>
      </c>
      <c r="D94" s="25">
        <v>11.36</v>
      </c>
      <c r="E94" s="25">
        <v>13.97</v>
      </c>
      <c r="F94" s="25">
        <v>11.08</v>
      </c>
      <c r="G94" s="25">
        <v>14.56</v>
      </c>
      <c r="H94" s="25">
        <v>11.64</v>
      </c>
      <c r="I94" s="25">
        <v>11.59</v>
      </c>
      <c r="J94" s="25">
        <v>11.62</v>
      </c>
    </row>
    <row r="95" spans="1:10">
      <c r="A95" s="31">
        <v>41456</v>
      </c>
      <c r="B95" s="25">
        <v>9.56</v>
      </c>
      <c r="C95" s="25">
        <v>7.9</v>
      </c>
      <c r="D95" s="25">
        <v>9.1</v>
      </c>
      <c r="E95" s="25">
        <v>12.1</v>
      </c>
      <c r="F95" s="25">
        <v>10.7</v>
      </c>
      <c r="G95" s="25">
        <v>8.5</v>
      </c>
      <c r="H95" s="25">
        <v>16.399999999999999</v>
      </c>
      <c r="I95" s="25">
        <v>16</v>
      </c>
      <c r="J95" s="25">
        <v>15.6</v>
      </c>
    </row>
    <row r="96" spans="1:10">
      <c r="A96" s="31">
        <v>41470</v>
      </c>
      <c r="B96" s="25">
        <v>21.96</v>
      </c>
      <c r="C96" s="25">
        <v>21.21</v>
      </c>
      <c r="D96" s="25">
        <v>20.76</v>
      </c>
      <c r="E96" s="25">
        <v>22.22</v>
      </c>
      <c r="F96" s="25">
        <v>22.08</v>
      </c>
      <c r="G96" s="25">
        <v>21.37</v>
      </c>
      <c r="H96" s="25">
        <v>19.45</v>
      </c>
      <c r="I96" s="25">
        <v>19.559999999999999</v>
      </c>
      <c r="J96" s="25">
        <v>18.3</v>
      </c>
    </row>
    <row r="97" spans="1:10">
      <c r="A97" s="31">
        <v>41485</v>
      </c>
      <c r="B97" s="25">
        <v>16.11</v>
      </c>
      <c r="C97" s="25">
        <v>15.36</v>
      </c>
      <c r="D97" s="25">
        <v>15.98</v>
      </c>
      <c r="E97" s="25">
        <v>15.86</v>
      </c>
      <c r="F97" s="25">
        <v>15.03</v>
      </c>
      <c r="G97" s="25">
        <v>15.17</v>
      </c>
      <c r="H97" s="25">
        <v>16.47</v>
      </c>
      <c r="I97" s="25">
        <v>16.600000000000001</v>
      </c>
      <c r="J97" s="25">
        <v>15.78</v>
      </c>
    </row>
    <row r="98" spans="1:10">
      <c r="A98" s="31">
        <v>41498</v>
      </c>
      <c r="B98" s="25">
        <v>20.18</v>
      </c>
      <c r="C98" s="25">
        <v>19.649999999999999</v>
      </c>
      <c r="D98" s="25">
        <v>18.690000000000001</v>
      </c>
      <c r="E98" s="25">
        <v>20.37</v>
      </c>
      <c r="F98" s="25">
        <v>20.05</v>
      </c>
      <c r="G98" s="25">
        <v>19.86</v>
      </c>
      <c r="H98" s="25">
        <v>17.78</v>
      </c>
      <c r="I98" s="25">
        <v>17.78</v>
      </c>
      <c r="J98" s="25">
        <v>17.62</v>
      </c>
    </row>
    <row r="99" spans="1:10">
      <c r="A99" s="31">
        <v>41515</v>
      </c>
      <c r="B99" s="25">
        <v>21.72</v>
      </c>
      <c r="C99" s="25">
        <v>22.8</v>
      </c>
      <c r="D99" s="25">
        <v>22.72</v>
      </c>
      <c r="E99" s="25">
        <v>21.87</v>
      </c>
      <c r="F99" s="25">
        <v>22.16</v>
      </c>
      <c r="G99" s="25">
        <v>22.14</v>
      </c>
      <c r="H99" s="25">
        <v>21.44</v>
      </c>
      <c r="I99" s="25">
        <v>21.58</v>
      </c>
      <c r="J99" s="25">
        <v>21.62</v>
      </c>
    </row>
    <row r="100" spans="1:10">
      <c r="A100" s="31">
        <v>41528</v>
      </c>
      <c r="B100" s="25">
        <v>18.57</v>
      </c>
      <c r="C100" s="25">
        <v>18.2</v>
      </c>
      <c r="D100" s="25">
        <v>18.29</v>
      </c>
      <c r="E100" s="25">
        <v>18.59</v>
      </c>
      <c r="F100" s="25">
        <v>18.760000000000002</v>
      </c>
      <c r="G100" s="25">
        <v>18.59</v>
      </c>
      <c r="H100" s="25">
        <v>17.11</v>
      </c>
      <c r="I100" s="25">
        <v>17.38</v>
      </c>
      <c r="J100" s="25">
        <v>17.07</v>
      </c>
    </row>
    <row r="101" spans="1:10">
      <c r="A101" s="31">
        <v>41542</v>
      </c>
      <c r="B101" s="25">
        <v>16.12</v>
      </c>
      <c r="C101" s="25">
        <v>14.83</v>
      </c>
      <c r="D101" s="25">
        <v>15.94</v>
      </c>
      <c r="E101" s="25">
        <v>17.09</v>
      </c>
      <c r="F101" s="25">
        <v>15.75</v>
      </c>
      <c r="G101" s="25">
        <v>15.52</v>
      </c>
      <c r="H101" s="25">
        <v>15.33</v>
      </c>
      <c r="I101" s="25">
        <v>15.17</v>
      </c>
      <c r="J101" s="25">
        <v>15.1</v>
      </c>
    </row>
    <row r="102" spans="1:10">
      <c r="A102" s="31">
        <v>41558</v>
      </c>
      <c r="B102" s="25">
        <v>16.670000000000002</v>
      </c>
      <c r="C102" s="25">
        <v>16.32</v>
      </c>
      <c r="D102" s="32">
        <v>16.440000000000001</v>
      </c>
      <c r="E102" s="32">
        <v>16.68</v>
      </c>
      <c r="F102" s="32">
        <v>16.350000000000001</v>
      </c>
      <c r="G102" s="32">
        <v>16.41</v>
      </c>
      <c r="H102" s="25">
        <v>16.64</v>
      </c>
      <c r="I102" s="25">
        <v>16.68</v>
      </c>
      <c r="J102" s="25">
        <v>16.72</v>
      </c>
    </row>
    <row r="103" spans="1:10">
      <c r="B103" s="25">
        <f>AVERAGE(B94:B102)</f>
        <v>17.227777777777778</v>
      </c>
      <c r="C103" s="25">
        <f t="shared" ref="C103:J103" si="14">AVERAGE(C94:C102)</f>
        <v>16.808888888888887</v>
      </c>
      <c r="D103" s="25">
        <f t="shared" si="14"/>
        <v>16.586666666666666</v>
      </c>
      <c r="E103" s="25">
        <f t="shared" si="14"/>
        <v>17.638888888888893</v>
      </c>
      <c r="F103" s="25">
        <f t="shared" si="14"/>
        <v>16.884444444444444</v>
      </c>
      <c r="G103" s="25">
        <f t="shared" si="14"/>
        <v>16.902222222222221</v>
      </c>
      <c r="H103" s="25">
        <f t="shared" si="14"/>
        <v>16.917777777777776</v>
      </c>
      <c r="I103" s="25">
        <f t="shared" si="14"/>
        <v>16.926666666666666</v>
      </c>
      <c r="J103" s="25">
        <f t="shared" si="14"/>
        <v>16.603333333333335</v>
      </c>
    </row>
    <row r="107" spans="1:10">
      <c r="A107" s="2" t="s">
        <v>196</v>
      </c>
      <c r="B107" s="2" t="s">
        <v>30</v>
      </c>
      <c r="C107" s="2" t="s">
        <v>31</v>
      </c>
      <c r="D107" s="2" t="s">
        <v>32</v>
      </c>
      <c r="E107" s="2" t="s">
        <v>33</v>
      </c>
      <c r="F107" s="2" t="s">
        <v>34</v>
      </c>
      <c r="G107" s="2" t="s">
        <v>35</v>
      </c>
      <c r="H107" s="2" t="s">
        <v>11</v>
      </c>
      <c r="I107" s="2" t="s">
        <v>12</v>
      </c>
      <c r="J107" s="2" t="s">
        <v>13</v>
      </c>
    </row>
    <row r="108" spans="1:10">
      <c r="A108" s="31">
        <v>41445</v>
      </c>
      <c r="B108" s="25">
        <v>11.51</v>
      </c>
      <c r="C108" s="25">
        <v>11.45</v>
      </c>
      <c r="D108" s="25">
        <v>11.98</v>
      </c>
      <c r="E108" s="25">
        <v>11.64</v>
      </c>
      <c r="F108" s="25">
        <v>11.7</v>
      </c>
      <c r="G108" s="25">
        <v>10.3</v>
      </c>
      <c r="H108" s="25">
        <v>11.34</v>
      </c>
      <c r="I108" s="25">
        <v>11.67</v>
      </c>
      <c r="J108" s="25">
        <v>11.67</v>
      </c>
    </row>
    <row r="109" spans="1:10">
      <c r="A109" s="31">
        <v>41456</v>
      </c>
      <c r="B109" s="25">
        <v>11.4</v>
      </c>
      <c r="C109" s="25">
        <v>11</v>
      </c>
      <c r="D109" s="25">
        <v>11.6</v>
      </c>
      <c r="E109" s="25">
        <v>11.1</v>
      </c>
      <c r="F109" s="25">
        <v>11.3</v>
      </c>
      <c r="G109" s="25">
        <v>11.9</v>
      </c>
      <c r="H109" s="25">
        <v>9.9</v>
      </c>
      <c r="I109" s="25">
        <v>9.9</v>
      </c>
      <c r="J109" s="25">
        <v>10.3</v>
      </c>
    </row>
    <row r="110" spans="1:10">
      <c r="A110" s="31">
        <v>41470</v>
      </c>
      <c r="B110" s="25">
        <v>9.43</v>
      </c>
      <c r="C110" s="25">
        <v>9.73</v>
      </c>
      <c r="D110" s="25">
        <v>9.99</v>
      </c>
      <c r="E110" s="25">
        <v>9.77</v>
      </c>
      <c r="F110" s="25">
        <v>9.6199999999999992</v>
      </c>
      <c r="G110" s="25">
        <v>9.9600000000000009</v>
      </c>
      <c r="H110" s="25">
        <v>10.130000000000001</v>
      </c>
      <c r="I110" s="25">
        <v>10.19</v>
      </c>
      <c r="J110" s="25">
        <v>10.48</v>
      </c>
    </row>
    <row r="111" spans="1:10">
      <c r="A111" s="31">
        <v>41485</v>
      </c>
      <c r="B111" s="25">
        <v>9.17</v>
      </c>
      <c r="C111" s="25">
        <v>9.27</v>
      </c>
      <c r="D111" s="25">
        <v>9.0500000000000007</v>
      </c>
      <c r="E111" s="25">
        <v>9.36</v>
      </c>
      <c r="F111" s="25">
        <v>9.34</v>
      </c>
      <c r="G111" s="25">
        <v>9.42</v>
      </c>
      <c r="H111" s="25">
        <v>8.6999999999999993</v>
      </c>
      <c r="I111" s="25">
        <v>8.6</v>
      </c>
      <c r="J111" s="25">
        <v>9.02</v>
      </c>
    </row>
    <row r="112" spans="1:10">
      <c r="A112" s="31">
        <v>41498</v>
      </c>
      <c r="B112" s="25">
        <v>8.42</v>
      </c>
      <c r="C112" s="25">
        <v>8.25</v>
      </c>
      <c r="D112" s="25">
        <v>8.6</v>
      </c>
      <c r="E112" s="25">
        <v>8.23</v>
      </c>
      <c r="F112" s="25">
        <v>8.25</v>
      </c>
      <c r="G112" s="25">
        <v>8.31</v>
      </c>
      <c r="H112" s="25">
        <v>9.0500000000000007</v>
      </c>
      <c r="I112" s="25">
        <v>9.08</v>
      </c>
      <c r="J112" s="25">
        <v>9.0500000000000007</v>
      </c>
    </row>
    <row r="113" spans="1:10">
      <c r="A113" s="31">
        <v>41515</v>
      </c>
      <c r="B113" s="25">
        <v>9.1300000000000008</v>
      </c>
      <c r="C113" s="25">
        <v>9.19</v>
      </c>
      <c r="D113" s="25">
        <v>9.01</v>
      </c>
      <c r="E113" s="25">
        <v>8.9499999999999993</v>
      </c>
      <c r="F113" s="25">
        <v>8.9600000000000009</v>
      </c>
      <c r="G113" s="25">
        <v>8.92</v>
      </c>
      <c r="H113" s="25">
        <v>8.7899999999999991</v>
      </c>
      <c r="I113" s="25">
        <v>8.94</v>
      </c>
      <c r="J113" s="25">
        <v>8.9499999999999993</v>
      </c>
    </row>
    <row r="114" spans="1:10">
      <c r="A114" s="31">
        <v>41528</v>
      </c>
      <c r="B114" s="25">
        <v>8.93</v>
      </c>
      <c r="C114" s="25">
        <v>8.91</v>
      </c>
      <c r="D114" s="25">
        <v>8.8699999999999992</v>
      </c>
      <c r="E114" s="25">
        <v>9.02</v>
      </c>
      <c r="F114" s="25">
        <v>8.8800000000000008</v>
      </c>
      <c r="G114" s="25">
        <v>8.8800000000000008</v>
      </c>
      <c r="H114" s="25">
        <v>9.27</v>
      </c>
      <c r="I114" s="25">
        <v>9.0399999999999991</v>
      </c>
      <c r="J114" s="25">
        <v>9.32</v>
      </c>
    </row>
    <row r="115" spans="1:10">
      <c r="A115" s="31">
        <v>41542</v>
      </c>
      <c r="B115" s="25">
        <v>9.1999999999999993</v>
      </c>
      <c r="C115" s="25">
        <v>9.48</v>
      </c>
      <c r="D115" s="25">
        <v>9.4</v>
      </c>
      <c r="E115" s="25">
        <v>9.42</v>
      </c>
      <c r="F115" s="25">
        <v>9.24</v>
      </c>
      <c r="G115" s="25">
        <v>9.2799999999999994</v>
      </c>
      <c r="H115" s="25">
        <v>9.44</v>
      </c>
      <c r="I115" s="25">
        <v>9.24</v>
      </c>
      <c r="J115" s="25">
        <v>9.1999999999999993</v>
      </c>
    </row>
    <row r="116" spans="1:10">
      <c r="A116" s="31">
        <v>41558</v>
      </c>
      <c r="B116" s="25">
        <v>9.15</v>
      </c>
      <c r="C116" s="25">
        <v>9.2100000000000009</v>
      </c>
      <c r="D116" s="32">
        <v>9.32</v>
      </c>
      <c r="E116" s="32">
        <v>9.27</v>
      </c>
      <c r="F116" s="32">
        <v>9.11</v>
      </c>
      <c r="G116" s="32">
        <v>9.25</v>
      </c>
      <c r="H116" s="25">
        <v>9.19</v>
      </c>
      <c r="I116" s="25">
        <v>8.83</v>
      </c>
      <c r="J116" s="25">
        <v>8.67</v>
      </c>
    </row>
    <row r="121" spans="1:10">
      <c r="D121" s="2" t="s">
        <v>222</v>
      </c>
      <c r="E121" s="2" t="s">
        <v>190</v>
      </c>
      <c r="F121" s="2" t="s">
        <v>223</v>
      </c>
      <c r="G121" s="46" t="s">
        <v>224</v>
      </c>
    </row>
    <row r="122" spans="1:10">
      <c r="D122" s="31">
        <v>41445</v>
      </c>
      <c r="E122" s="25">
        <v>6.58</v>
      </c>
      <c r="F122" s="25">
        <v>11.19</v>
      </c>
      <c r="G122" s="25">
        <v>9.69</v>
      </c>
    </row>
    <row r="123" spans="1:10">
      <c r="D123" s="31">
        <v>41456</v>
      </c>
      <c r="E123" s="25">
        <v>6</v>
      </c>
      <c r="F123" s="25">
        <v>5.8</v>
      </c>
      <c r="G123" s="25">
        <v>7.3</v>
      </c>
    </row>
    <row r="124" spans="1:10">
      <c r="D124" s="31">
        <v>41470</v>
      </c>
      <c r="E124" s="25">
        <v>9.6999999999999993</v>
      </c>
      <c r="F124" s="25">
        <v>11</v>
      </c>
      <c r="G124" s="25">
        <v>9.8000000000000007</v>
      </c>
    </row>
    <row r="125" spans="1:10">
      <c r="D125" s="31">
        <v>41485</v>
      </c>
      <c r="E125" s="25">
        <v>8.74</v>
      </c>
      <c r="F125" s="25">
        <v>8.36</v>
      </c>
      <c r="G125" s="25">
        <v>7.2</v>
      </c>
    </row>
    <row r="126" spans="1:10">
      <c r="D126" s="31">
        <v>41498</v>
      </c>
      <c r="E126" s="25">
        <v>11.5</v>
      </c>
      <c r="F126" s="25">
        <v>13.67</v>
      </c>
      <c r="G126" s="25">
        <v>15.6</v>
      </c>
    </row>
    <row r="127" spans="1:10">
      <c r="D127" s="31">
        <v>41515</v>
      </c>
      <c r="E127" s="25">
        <v>15.19</v>
      </c>
      <c r="F127" s="25">
        <v>20.39</v>
      </c>
      <c r="G127" s="25">
        <v>20.260000000000002</v>
      </c>
    </row>
    <row r="128" spans="1:10">
      <c r="D128" s="31">
        <v>41528</v>
      </c>
      <c r="E128" s="25">
        <v>17.809999999999999</v>
      </c>
      <c r="F128" s="25">
        <v>18.03</v>
      </c>
      <c r="G128" s="25">
        <v>17.420000000000002</v>
      </c>
    </row>
    <row r="129" spans="4:7">
      <c r="D129" s="31">
        <v>41542</v>
      </c>
      <c r="E129" s="25">
        <v>12.65</v>
      </c>
      <c r="F129" s="25">
        <v>12.89</v>
      </c>
      <c r="G129" s="25">
        <v>13.83</v>
      </c>
    </row>
    <row r="130" spans="4:7">
      <c r="D130" s="31">
        <v>41558</v>
      </c>
      <c r="E130" s="25">
        <v>16.52</v>
      </c>
      <c r="F130" s="25">
        <v>16.32</v>
      </c>
      <c r="G130" s="32">
        <v>16.3</v>
      </c>
    </row>
    <row r="132" spans="4:7">
      <c r="D132" s="2" t="s">
        <v>199</v>
      </c>
      <c r="E132" s="2" t="s">
        <v>190</v>
      </c>
      <c r="F132" s="2" t="s">
        <v>192</v>
      </c>
      <c r="G132" s="2" t="s">
        <v>194</v>
      </c>
    </row>
    <row r="133" spans="4:7">
      <c r="D133" s="31">
        <v>41445</v>
      </c>
      <c r="E133" s="2">
        <v>7.58</v>
      </c>
      <c r="F133" s="52">
        <v>0.16999999999999993</v>
      </c>
      <c r="G133" s="2">
        <v>1.3900000000000006</v>
      </c>
    </row>
    <row r="134" spans="4:7">
      <c r="D134" s="31">
        <v>41456</v>
      </c>
      <c r="E134" s="2">
        <v>3.5600000000000005</v>
      </c>
      <c r="F134" s="52">
        <v>3.3</v>
      </c>
      <c r="G134" s="2">
        <v>3.3999999999999995</v>
      </c>
    </row>
    <row r="135" spans="4:7">
      <c r="D135" s="31">
        <v>41470</v>
      </c>
      <c r="E135" s="2">
        <v>12.260000000000002</v>
      </c>
      <c r="F135" s="52">
        <v>9.7600000000000016</v>
      </c>
      <c r="G135" s="2">
        <v>12.279999999999998</v>
      </c>
    </row>
    <row r="136" spans="4:7">
      <c r="D136" s="31">
        <v>41485</v>
      </c>
      <c r="E136" s="2">
        <v>7.3699999999999992</v>
      </c>
      <c r="F136" s="52">
        <v>7.620000000000001</v>
      </c>
      <c r="G136" s="2">
        <v>7.8299999999999992</v>
      </c>
    </row>
    <row r="137" spans="4:7">
      <c r="D137" s="31">
        <v>41498</v>
      </c>
      <c r="E137" s="2">
        <v>8.68</v>
      </c>
      <c r="F137" s="52">
        <v>5.0200000000000014</v>
      </c>
      <c r="G137" s="2">
        <v>4.4500000000000011</v>
      </c>
    </row>
    <row r="138" spans="4:7">
      <c r="D138" s="31">
        <v>41515</v>
      </c>
      <c r="E138" s="2">
        <v>6.5299999999999994</v>
      </c>
      <c r="F138" s="52">
        <v>2.3299999999999983</v>
      </c>
      <c r="G138" s="2">
        <v>1.8999999999999986</v>
      </c>
    </row>
    <row r="139" spans="4:7">
      <c r="D139" s="31">
        <v>41528</v>
      </c>
      <c r="E139" s="2">
        <v>0.76000000000000156</v>
      </c>
      <c r="F139" s="52">
        <v>0.25999999999999801</v>
      </c>
      <c r="G139" s="2">
        <v>1.3399999999999999</v>
      </c>
    </row>
    <row r="140" spans="4:7">
      <c r="D140" s="31">
        <v>41542</v>
      </c>
      <c r="E140" s="2">
        <v>3.4700000000000006</v>
      </c>
      <c r="F140" s="52">
        <v>3.0499999999999989</v>
      </c>
      <c r="G140" s="2">
        <v>1.92</v>
      </c>
    </row>
    <row r="141" spans="4:7">
      <c r="D141" s="31">
        <v>41558</v>
      </c>
      <c r="E141" s="2">
        <v>0.15000000000000213</v>
      </c>
      <c r="F141" s="52">
        <v>0.12000000000000099</v>
      </c>
      <c r="G141" s="2">
        <v>5.0000000000000711E-2</v>
      </c>
    </row>
  </sheetData>
  <sortState ref="R70:X78">
    <sortCondition ref="R70:R78"/>
  </sortState>
  <mergeCells count="9">
    <mergeCell ref="N29:Q29"/>
    <mergeCell ref="B3:E3"/>
    <mergeCell ref="B16:E16"/>
    <mergeCell ref="B29:E29"/>
    <mergeCell ref="H3:K3"/>
    <mergeCell ref="H16:K16"/>
    <mergeCell ref="H29:K29"/>
    <mergeCell ref="N3:Q3"/>
    <mergeCell ref="N16:Q16"/>
  </mergeCells>
  <pageMargins left="0.7" right="0.7" top="0.75" bottom="0.75" header="0.3" footer="0.3"/>
  <pageSetup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N15" sqref="N15"/>
    </sheetView>
  </sheetViews>
  <sheetFormatPr defaultRowHeight="15"/>
  <cols>
    <col min="1" max="1" width="19.140625" style="60" customWidth="1"/>
    <col min="7" max="7" width="17.5703125" customWidth="1"/>
    <col min="8" max="8" width="11.7109375" customWidth="1"/>
    <col min="9" max="9" width="11" customWidth="1"/>
  </cols>
  <sheetData>
    <row r="1" spans="1:11">
      <c r="A1" s="60" t="s">
        <v>158</v>
      </c>
    </row>
    <row r="2" spans="1:11" ht="15.75" thickBot="1"/>
    <row r="3" spans="1:11">
      <c r="A3" s="61" t="s">
        <v>159</v>
      </c>
      <c r="B3" s="49" t="s">
        <v>160</v>
      </c>
      <c r="C3" s="49" t="s">
        <v>161</v>
      </c>
      <c r="D3" s="49" t="s">
        <v>162</v>
      </c>
      <c r="E3" s="49" t="s">
        <v>39</v>
      </c>
      <c r="G3" s="51" t="s">
        <v>198</v>
      </c>
      <c r="H3" s="64" t="s">
        <v>226</v>
      </c>
    </row>
    <row r="4" spans="1:11">
      <c r="A4" s="62" t="s">
        <v>163</v>
      </c>
      <c r="B4" s="47">
        <v>6</v>
      </c>
      <c r="C4" s="47">
        <v>-5.0599999999999987</v>
      </c>
      <c r="D4" s="47">
        <v>-0.84333333333333316</v>
      </c>
      <c r="E4" s="47">
        <v>0.38034666666666689</v>
      </c>
      <c r="G4" s="56">
        <f>32.6*60*60*11000</f>
        <v>1290960000</v>
      </c>
      <c r="H4">
        <f>E4</f>
        <v>0.38034666666666689</v>
      </c>
      <c r="I4" s="31">
        <v>41445</v>
      </c>
    </row>
    <row r="5" spans="1:11">
      <c r="A5" s="62" t="s">
        <v>164</v>
      </c>
      <c r="B5" s="47">
        <v>6</v>
      </c>
      <c r="C5" s="47">
        <v>-0.60000000000000142</v>
      </c>
      <c r="D5" s="47">
        <v>-0.10000000000000024</v>
      </c>
      <c r="E5" s="47">
        <v>0.04</v>
      </c>
      <c r="G5" s="50">
        <v>1001880000</v>
      </c>
      <c r="H5">
        <f>E5</f>
        <v>0.04</v>
      </c>
      <c r="I5" s="31">
        <v>41456</v>
      </c>
    </row>
    <row r="6" spans="1:11">
      <c r="A6" s="62" t="s">
        <v>165</v>
      </c>
      <c r="B6" s="47">
        <v>6</v>
      </c>
      <c r="C6" s="47">
        <v>-11.490000000000002</v>
      </c>
      <c r="D6" s="47">
        <v>-1.9150000000000003</v>
      </c>
      <c r="E6" s="47">
        <v>0.91355000000000075</v>
      </c>
      <c r="G6" s="50">
        <v>1785960000.0000002</v>
      </c>
      <c r="H6">
        <f t="shared" ref="H6:H12" si="0">E6</f>
        <v>0.91355000000000075</v>
      </c>
      <c r="I6" s="31">
        <v>41470</v>
      </c>
    </row>
    <row r="7" spans="1:11">
      <c r="A7" s="62" t="s">
        <v>166</v>
      </c>
      <c r="B7" s="47">
        <v>6</v>
      </c>
      <c r="C7" s="47">
        <v>-8.0100000000000016</v>
      </c>
      <c r="D7" s="47">
        <v>-1.3350000000000002</v>
      </c>
      <c r="E7" s="47">
        <v>0.28427000000000008</v>
      </c>
      <c r="G7" s="50">
        <v>1176119999.9999998</v>
      </c>
      <c r="H7">
        <f t="shared" si="0"/>
        <v>0.28427000000000008</v>
      </c>
      <c r="I7" s="31">
        <v>41485</v>
      </c>
    </row>
    <row r="8" spans="1:11">
      <c r="A8" s="62" t="s">
        <v>167</v>
      </c>
      <c r="B8" s="47">
        <v>6</v>
      </c>
      <c r="C8" s="47">
        <v>-5.9</v>
      </c>
      <c r="D8" s="47">
        <v>-0.98333333333333339</v>
      </c>
      <c r="E8" s="47">
        <v>0.15446666666666714</v>
      </c>
      <c r="G8" s="50">
        <v>1508760000</v>
      </c>
      <c r="H8">
        <f t="shared" si="0"/>
        <v>0.15446666666666714</v>
      </c>
      <c r="I8" s="31">
        <v>41498</v>
      </c>
    </row>
    <row r="9" spans="1:11">
      <c r="A9" s="62" t="s">
        <v>168</v>
      </c>
      <c r="B9" s="47">
        <v>6</v>
      </c>
      <c r="C9" s="47">
        <v>-2.1100000000000012</v>
      </c>
      <c r="D9" s="47">
        <v>-0.35166666666666685</v>
      </c>
      <c r="E9" s="47">
        <v>1.0336566666666664</v>
      </c>
      <c r="G9" s="50">
        <v>1845359999.9999998</v>
      </c>
      <c r="H9">
        <f t="shared" si="0"/>
        <v>1.0336566666666664</v>
      </c>
      <c r="I9" s="31">
        <v>41515</v>
      </c>
    </row>
    <row r="10" spans="1:11">
      <c r="A10" s="62" t="s">
        <v>169</v>
      </c>
      <c r="B10" s="47">
        <v>6</v>
      </c>
      <c r="C10" s="47">
        <v>-0.47000000000000064</v>
      </c>
      <c r="D10" s="47">
        <v>-7.8333333333333435E-2</v>
      </c>
      <c r="E10" s="47">
        <v>7.5366666666665926E-3</v>
      </c>
      <c r="G10" s="2">
        <v>0</v>
      </c>
      <c r="H10">
        <f t="shared" si="0"/>
        <v>7.5366666666665926E-3</v>
      </c>
      <c r="I10" s="31">
        <v>41528</v>
      </c>
    </row>
    <row r="11" spans="1:11">
      <c r="A11" s="62" t="s">
        <v>170</v>
      </c>
      <c r="B11" s="47">
        <v>6</v>
      </c>
      <c r="C11" s="47">
        <v>-3.2499999999999982</v>
      </c>
      <c r="D11" s="47">
        <v>-0.54166666666666641</v>
      </c>
      <c r="E11" s="47">
        <v>8.4256666666666508E-2</v>
      </c>
      <c r="G11" s="50">
        <v>1599840000.0000002</v>
      </c>
      <c r="H11">
        <f t="shared" si="0"/>
        <v>8.4256666666666508E-2</v>
      </c>
      <c r="I11" s="31">
        <v>41542</v>
      </c>
    </row>
    <row r="12" spans="1:11">
      <c r="A12" s="62" t="s">
        <v>171</v>
      </c>
      <c r="B12" s="47">
        <v>6</v>
      </c>
      <c r="C12" s="47">
        <v>1.8600000000000012</v>
      </c>
      <c r="D12" s="47">
        <v>0.31000000000000022</v>
      </c>
      <c r="E12" s="47">
        <v>1.399999999999999E-2</v>
      </c>
      <c r="G12" s="2">
        <v>1132560000</v>
      </c>
      <c r="H12">
        <f t="shared" si="0"/>
        <v>1.399999999999999E-2</v>
      </c>
      <c r="I12" s="31">
        <v>41558</v>
      </c>
    </row>
    <row r="13" spans="1:11">
      <c r="A13" s="62"/>
      <c r="B13" s="47"/>
      <c r="C13" s="47"/>
      <c r="D13" s="47"/>
      <c r="E13" s="47"/>
    </row>
    <row r="14" spans="1:11">
      <c r="A14" s="62" t="s">
        <v>172</v>
      </c>
      <c r="B14" s="47">
        <v>9</v>
      </c>
      <c r="C14" s="47">
        <v>-8.6800000000000015</v>
      </c>
      <c r="D14" s="47">
        <v>-0.96444444444444466</v>
      </c>
      <c r="E14" s="47">
        <v>0.96662777777777853</v>
      </c>
      <c r="F14">
        <f>SQRT(E14)</f>
        <v>0.98317230319907734</v>
      </c>
      <c r="H14" s="31" t="s">
        <v>30</v>
      </c>
      <c r="I14">
        <f>(K14+F14)</f>
        <v>1.947616747643522</v>
      </c>
      <c r="J14">
        <f>(K14-F14)</f>
        <v>-1.8727858754632676E-2</v>
      </c>
      <c r="K14">
        <f>-D14</f>
        <v>0.96444444444444466</v>
      </c>
    </row>
    <row r="15" spans="1:11">
      <c r="A15" s="62" t="s">
        <v>173</v>
      </c>
      <c r="B15" s="47">
        <v>9</v>
      </c>
      <c r="C15" s="47">
        <v>-3.1099999999999994</v>
      </c>
      <c r="D15" s="47">
        <v>-0.3455555555555555</v>
      </c>
      <c r="E15" s="47">
        <v>0.3340277777777777</v>
      </c>
      <c r="F15">
        <f t="shared" ref="F15:F19" si="1">SQRT(E15)</f>
        <v>0.57795136281332338</v>
      </c>
      <c r="H15" s="31" t="s">
        <v>31</v>
      </c>
      <c r="I15">
        <f t="shared" ref="I15:I19" si="2">(K15+F15)</f>
        <v>0.92350691836887888</v>
      </c>
      <c r="J15">
        <f t="shared" ref="J15:J19" si="3">(K15-F15)</f>
        <v>-0.23239580725776787</v>
      </c>
      <c r="K15">
        <f t="shared" ref="K15:K19" si="4">-D15</f>
        <v>0.3455555555555555</v>
      </c>
    </row>
    <row r="16" spans="1:11">
      <c r="A16" s="62" t="s">
        <v>174</v>
      </c>
      <c r="B16" s="47">
        <v>9</v>
      </c>
      <c r="C16" s="47">
        <v>-5.17</v>
      </c>
      <c r="D16" s="47">
        <v>-0.57444444444444442</v>
      </c>
      <c r="E16" s="47">
        <v>0.77120277777777801</v>
      </c>
      <c r="F16">
        <f t="shared" si="1"/>
        <v>0.87818151755646623</v>
      </c>
      <c r="H16" s="31" t="s">
        <v>32</v>
      </c>
      <c r="I16">
        <f t="shared" si="2"/>
        <v>1.4526259620009108</v>
      </c>
      <c r="J16">
        <f t="shared" si="3"/>
        <v>-0.3037370731120218</v>
      </c>
      <c r="K16">
        <f t="shared" si="4"/>
        <v>0.57444444444444442</v>
      </c>
    </row>
    <row r="17" spans="1:11">
      <c r="A17" s="62" t="s">
        <v>175</v>
      </c>
      <c r="B17" s="47">
        <v>9</v>
      </c>
      <c r="C17" s="47">
        <v>-8.370000000000001</v>
      </c>
      <c r="D17" s="47">
        <v>-0.93000000000000016</v>
      </c>
      <c r="E17" s="47">
        <v>0.72190000000000032</v>
      </c>
      <c r="F17">
        <f t="shared" si="1"/>
        <v>0.84964698551810347</v>
      </c>
      <c r="H17" s="31" t="s">
        <v>33</v>
      </c>
      <c r="I17">
        <f t="shared" si="2"/>
        <v>1.7796469855181036</v>
      </c>
      <c r="J17">
        <f t="shared" si="3"/>
        <v>8.035301448189669E-2</v>
      </c>
      <c r="K17">
        <f t="shared" si="4"/>
        <v>0.93000000000000016</v>
      </c>
    </row>
    <row r="18" spans="1:11">
      <c r="A18" s="62" t="s">
        <v>176</v>
      </c>
      <c r="B18" s="47">
        <v>9</v>
      </c>
      <c r="C18" s="47">
        <v>-5.7800000000000029</v>
      </c>
      <c r="D18" s="47">
        <v>-0.64222222222222258</v>
      </c>
      <c r="E18" s="47">
        <v>1.1061944444444454</v>
      </c>
      <c r="F18">
        <f t="shared" si="1"/>
        <v>1.0517577879171827</v>
      </c>
      <c r="H18" s="31" t="s">
        <v>34</v>
      </c>
      <c r="I18">
        <f t="shared" si="2"/>
        <v>1.6939800101394051</v>
      </c>
      <c r="J18">
        <f t="shared" si="3"/>
        <v>-0.40953556569496008</v>
      </c>
      <c r="K18">
        <f t="shared" si="4"/>
        <v>0.64222222222222258</v>
      </c>
    </row>
    <row r="19" spans="1:11" ht="15.75" thickBot="1">
      <c r="A19" s="63" t="s">
        <v>177</v>
      </c>
      <c r="B19" s="48">
        <v>9</v>
      </c>
      <c r="C19" s="48">
        <v>-3.9199999999999982</v>
      </c>
      <c r="D19" s="48">
        <v>-0.43555555555555536</v>
      </c>
      <c r="E19" s="48">
        <v>0.46035277777777783</v>
      </c>
      <c r="F19">
        <f t="shared" si="1"/>
        <v>0.67849301969716524</v>
      </c>
      <c r="H19" s="31" t="s">
        <v>35</v>
      </c>
      <c r="I19">
        <f t="shared" si="2"/>
        <v>1.1140485752527205</v>
      </c>
      <c r="J19">
        <f t="shared" si="3"/>
        <v>-0.24293746414160988</v>
      </c>
      <c r="K19">
        <f t="shared" si="4"/>
        <v>0.43555555555555536</v>
      </c>
    </row>
    <row r="22" spans="1:11" ht="15.75" thickBot="1">
      <c r="A22" s="60" t="s">
        <v>178</v>
      </c>
    </row>
    <row r="23" spans="1:11">
      <c r="A23" s="61" t="s">
        <v>179</v>
      </c>
      <c r="B23" s="49" t="s">
        <v>180</v>
      </c>
      <c r="C23" s="49" t="s">
        <v>181</v>
      </c>
      <c r="D23" s="49" t="s">
        <v>182</v>
      </c>
      <c r="E23" s="49" t="s">
        <v>183</v>
      </c>
      <c r="F23" s="49" t="s">
        <v>184</v>
      </c>
      <c r="G23" s="49" t="s">
        <v>185</v>
      </c>
    </row>
    <row r="24" spans="1:11">
      <c r="A24" s="62" t="s">
        <v>186</v>
      </c>
      <c r="B24" s="47">
        <v>23.217392592592603</v>
      </c>
      <c r="C24" s="47">
        <v>8</v>
      </c>
      <c r="D24" s="47">
        <v>2.9021740740740753</v>
      </c>
      <c r="E24" s="47">
        <v>9.9516885511772415</v>
      </c>
      <c r="F24" s="47">
        <v>1.7174831724210718E-7</v>
      </c>
      <c r="G24" s="47">
        <v>2.1801704532006414</v>
      </c>
    </row>
    <row r="25" spans="1:11">
      <c r="A25" s="62" t="s">
        <v>187</v>
      </c>
      <c r="B25" s="47">
        <v>2.895364814814819</v>
      </c>
      <c r="C25" s="47">
        <v>5</v>
      </c>
      <c r="D25" s="47">
        <v>0.57907296296296384</v>
      </c>
      <c r="E25" s="47">
        <v>1.9856678575193285</v>
      </c>
      <c r="F25" s="47">
        <v>0.10171694933943518</v>
      </c>
      <c r="G25" s="47">
        <v>2.4494664263887103</v>
      </c>
    </row>
    <row r="26" spans="1:11">
      <c r="A26" s="62" t="s">
        <v>188</v>
      </c>
      <c r="B26" s="47">
        <v>11.665051851851857</v>
      </c>
      <c r="C26" s="47">
        <v>40</v>
      </c>
      <c r="D26" s="47">
        <v>0.29162629629629644</v>
      </c>
      <c r="E26" s="47"/>
      <c r="F26" s="47"/>
      <c r="G26" s="47"/>
    </row>
    <row r="27" spans="1:11">
      <c r="A27" s="62"/>
      <c r="B27" s="47"/>
      <c r="C27" s="47"/>
      <c r="D27" s="47"/>
      <c r="E27" s="47"/>
      <c r="F27" s="47"/>
      <c r="G27" s="47"/>
    </row>
    <row r="28" spans="1:11" ht="15.75" thickBot="1">
      <c r="A28" s="63" t="s">
        <v>189</v>
      </c>
      <c r="B28" s="48">
        <v>37.777809259259278</v>
      </c>
      <c r="C28" s="48">
        <v>53</v>
      </c>
      <c r="D28" s="48"/>
      <c r="E28" s="48"/>
      <c r="F28" s="48"/>
      <c r="G28" s="4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N15" sqref="N15"/>
    </sheetView>
  </sheetViews>
  <sheetFormatPr defaultRowHeight="15"/>
  <cols>
    <col min="1" max="1" width="18.42578125" style="60" customWidth="1"/>
    <col min="8" max="8" width="12.7109375" customWidth="1"/>
  </cols>
  <sheetData>
    <row r="1" spans="1:11">
      <c r="A1" s="60" t="s">
        <v>158</v>
      </c>
    </row>
    <row r="2" spans="1:11" ht="15.75" thickBot="1"/>
    <row r="3" spans="1:11">
      <c r="A3" s="61" t="s">
        <v>159</v>
      </c>
      <c r="B3" s="49" t="s">
        <v>160</v>
      </c>
      <c r="C3" s="49" t="s">
        <v>161</v>
      </c>
      <c r="D3" s="49" t="s">
        <v>162</v>
      </c>
      <c r="E3" s="49" t="s">
        <v>39</v>
      </c>
    </row>
    <row r="4" spans="1:11">
      <c r="A4" s="62" t="s">
        <v>163</v>
      </c>
      <c r="B4" s="47">
        <v>6</v>
      </c>
      <c r="C4" s="47">
        <v>68.58</v>
      </c>
      <c r="D4" s="47">
        <v>11.43</v>
      </c>
      <c r="E4" s="47">
        <v>0.34063999999999972</v>
      </c>
    </row>
    <row r="5" spans="1:11">
      <c r="A5" s="62" t="s">
        <v>164</v>
      </c>
      <c r="B5" s="47">
        <v>6</v>
      </c>
      <c r="C5" s="47">
        <v>68.300000000000011</v>
      </c>
      <c r="D5" s="47">
        <v>11.383333333333335</v>
      </c>
      <c r="E5" s="47">
        <v>0.10966666666666672</v>
      </c>
    </row>
    <row r="6" spans="1:11">
      <c r="A6" s="62" t="s">
        <v>165</v>
      </c>
      <c r="B6" s="47">
        <v>6</v>
      </c>
      <c r="C6" s="47">
        <v>58.5</v>
      </c>
      <c r="D6" s="47">
        <v>9.75</v>
      </c>
      <c r="E6" s="47">
        <v>4.4360000000000163E-2</v>
      </c>
    </row>
    <row r="7" spans="1:11">
      <c r="A7" s="62" t="s">
        <v>166</v>
      </c>
      <c r="B7" s="47">
        <v>6</v>
      </c>
      <c r="C7" s="47">
        <v>55.61</v>
      </c>
      <c r="D7" s="47">
        <v>9.2683333333333326</v>
      </c>
      <c r="E7" s="47">
        <v>1.8776666666666577E-2</v>
      </c>
    </row>
    <row r="8" spans="1:11">
      <c r="A8" s="62" t="s">
        <v>167</v>
      </c>
      <c r="B8" s="47">
        <v>6</v>
      </c>
      <c r="C8" s="47">
        <v>50.06</v>
      </c>
      <c r="D8" s="47">
        <v>8.3433333333333337</v>
      </c>
      <c r="E8" s="47">
        <v>2.0626666666666602E-2</v>
      </c>
    </row>
    <row r="9" spans="1:11">
      <c r="A9" s="62" t="s">
        <v>168</v>
      </c>
      <c r="B9" s="47">
        <v>6</v>
      </c>
      <c r="C9" s="47">
        <v>54.160000000000004</v>
      </c>
      <c r="D9" s="47">
        <v>9.0266666666666673</v>
      </c>
      <c r="E9" s="47">
        <v>1.1866666666666669E-2</v>
      </c>
    </row>
    <row r="10" spans="1:11">
      <c r="A10" s="62" t="s">
        <v>169</v>
      </c>
      <c r="B10" s="47">
        <v>6</v>
      </c>
      <c r="C10" s="47">
        <v>53.490000000000009</v>
      </c>
      <c r="D10" s="47">
        <v>8.9150000000000009</v>
      </c>
      <c r="E10" s="47">
        <v>3.1499999999999731E-3</v>
      </c>
    </row>
    <row r="11" spans="1:11">
      <c r="A11" s="62" t="s">
        <v>170</v>
      </c>
      <c r="B11" s="47">
        <v>6</v>
      </c>
      <c r="C11" s="47">
        <v>56.02</v>
      </c>
      <c r="D11" s="47">
        <v>9.3366666666666678</v>
      </c>
      <c r="E11" s="47">
        <v>1.2546666666666742E-2</v>
      </c>
    </row>
    <row r="12" spans="1:11">
      <c r="A12" s="62" t="s">
        <v>171</v>
      </c>
      <c r="B12" s="47">
        <v>6</v>
      </c>
      <c r="C12" s="47">
        <v>55.31</v>
      </c>
      <c r="D12" s="47">
        <v>9.2183333333333337</v>
      </c>
      <c r="E12" s="47">
        <v>6.0966666666666808E-3</v>
      </c>
    </row>
    <row r="13" spans="1:11">
      <c r="A13" s="62"/>
      <c r="B13" s="47"/>
      <c r="C13" s="47"/>
      <c r="D13" s="47"/>
      <c r="E13" s="47"/>
    </row>
    <row r="14" spans="1:11">
      <c r="A14" s="62" t="s">
        <v>172</v>
      </c>
      <c r="B14" s="47">
        <v>9</v>
      </c>
      <c r="C14" s="47">
        <v>86.340000000000018</v>
      </c>
      <c r="D14" s="47">
        <v>9.5933333333333355</v>
      </c>
      <c r="E14" s="47">
        <v>1.1907749999999453</v>
      </c>
      <c r="F14">
        <f>SQRT(E14)</f>
        <v>1.0912263743146724</v>
      </c>
      <c r="H14" s="31" t="s">
        <v>30</v>
      </c>
      <c r="I14">
        <f>K14+F14</f>
        <v>10.684559707648008</v>
      </c>
      <c r="J14">
        <f>K14-F14</f>
        <v>8.5021069590186631</v>
      </c>
      <c r="K14">
        <f>D14</f>
        <v>9.5933333333333355</v>
      </c>
    </row>
    <row r="15" spans="1:11">
      <c r="A15" s="62" t="s">
        <v>173</v>
      </c>
      <c r="B15" s="47">
        <v>9</v>
      </c>
      <c r="C15" s="47">
        <v>86.490000000000009</v>
      </c>
      <c r="D15" s="47">
        <v>9.6100000000000012</v>
      </c>
      <c r="E15" s="47">
        <v>1.0175749999999997</v>
      </c>
      <c r="F15">
        <f t="shared" ref="F15:F19" si="0">SQRT(E15)</f>
        <v>1.0087492255263444</v>
      </c>
      <c r="H15" s="31" t="s">
        <v>31</v>
      </c>
      <c r="I15">
        <f t="shared" ref="I15:I19" si="1">K15+F15</f>
        <v>10.618749225526345</v>
      </c>
      <c r="J15">
        <f t="shared" ref="J15:J19" si="2">K15-F15</f>
        <v>8.601250774473657</v>
      </c>
      <c r="K15">
        <f t="shared" ref="K15:K19" si="3">D15</f>
        <v>9.6100000000000012</v>
      </c>
    </row>
    <row r="16" spans="1:11">
      <c r="A16" s="62" t="s">
        <v>174</v>
      </c>
      <c r="B16" s="47">
        <v>9</v>
      </c>
      <c r="C16" s="47">
        <v>87.820000000000022</v>
      </c>
      <c r="D16" s="47">
        <v>9.7577777777777808</v>
      </c>
      <c r="E16" s="47">
        <v>1.4867944444444134</v>
      </c>
      <c r="F16">
        <f t="shared" si="0"/>
        <v>1.2193418078801421</v>
      </c>
      <c r="H16" s="31" t="s">
        <v>32</v>
      </c>
      <c r="I16">
        <f t="shared" si="1"/>
        <v>10.977119585657922</v>
      </c>
      <c r="J16">
        <f t="shared" si="2"/>
        <v>8.5384359698976393</v>
      </c>
      <c r="K16">
        <f t="shared" si="3"/>
        <v>9.7577777777777808</v>
      </c>
    </row>
    <row r="17" spans="1:11">
      <c r="A17" s="62" t="s">
        <v>175</v>
      </c>
      <c r="B17" s="47">
        <v>9</v>
      </c>
      <c r="C17" s="47">
        <v>86.76</v>
      </c>
      <c r="D17" s="47">
        <v>9.64</v>
      </c>
      <c r="E17" s="47">
        <v>1.157599999999988</v>
      </c>
      <c r="F17">
        <f t="shared" si="0"/>
        <v>1.0759182125050157</v>
      </c>
      <c r="H17" s="31" t="s">
        <v>33</v>
      </c>
      <c r="I17">
        <f t="shared" si="1"/>
        <v>10.715918212505017</v>
      </c>
      <c r="J17">
        <f t="shared" si="2"/>
        <v>8.5640817874949846</v>
      </c>
      <c r="K17">
        <f t="shared" si="3"/>
        <v>9.64</v>
      </c>
    </row>
    <row r="18" spans="1:11">
      <c r="A18" s="62" t="s">
        <v>176</v>
      </c>
      <c r="B18" s="47">
        <v>9</v>
      </c>
      <c r="C18" s="47">
        <v>86.399999999999991</v>
      </c>
      <c r="D18" s="47">
        <v>9.6</v>
      </c>
      <c r="E18" s="47">
        <v>1.3110250000000292</v>
      </c>
      <c r="F18">
        <f t="shared" si="0"/>
        <v>1.1450000000000127</v>
      </c>
      <c r="H18" s="31" t="s">
        <v>34</v>
      </c>
      <c r="I18">
        <f t="shared" si="1"/>
        <v>10.745000000000012</v>
      </c>
      <c r="J18">
        <f t="shared" si="2"/>
        <v>8.4549999999999876</v>
      </c>
      <c r="K18">
        <f t="shared" si="3"/>
        <v>9.6</v>
      </c>
    </row>
    <row r="19" spans="1:11" ht="15.75" thickBot="1">
      <c r="A19" s="63" t="s">
        <v>177</v>
      </c>
      <c r="B19" s="48">
        <v>9</v>
      </c>
      <c r="C19" s="48">
        <v>86.220000000000013</v>
      </c>
      <c r="D19" s="48">
        <v>9.5800000000000018</v>
      </c>
      <c r="E19" s="48">
        <v>1.1010249999999786</v>
      </c>
      <c r="F19">
        <f t="shared" si="0"/>
        <v>1.0492973839669946</v>
      </c>
      <c r="H19" s="31" t="s">
        <v>35</v>
      </c>
      <c r="I19">
        <f t="shared" si="1"/>
        <v>10.629297383966996</v>
      </c>
      <c r="J19">
        <f t="shared" si="2"/>
        <v>8.5307026160330075</v>
      </c>
      <c r="K19">
        <f t="shared" si="3"/>
        <v>9.5800000000000018</v>
      </c>
    </row>
    <row r="20" spans="1:11">
      <c r="H20" s="31"/>
    </row>
    <row r="21" spans="1:11">
      <c r="H21" s="31"/>
    </row>
    <row r="22" spans="1:11" ht="15.75" thickBot="1">
      <c r="A22" s="60" t="s">
        <v>178</v>
      </c>
      <c r="H22" s="31"/>
    </row>
    <row r="23" spans="1:11">
      <c r="A23" s="61" t="s">
        <v>179</v>
      </c>
      <c r="B23" s="49" t="s">
        <v>180</v>
      </c>
      <c r="C23" s="49" t="s">
        <v>181</v>
      </c>
      <c r="D23" s="49" t="s">
        <v>182</v>
      </c>
      <c r="E23" s="49" t="s">
        <v>183</v>
      </c>
      <c r="F23" s="49" t="s">
        <v>184</v>
      </c>
      <c r="G23" s="49" t="s">
        <v>185</v>
      </c>
    </row>
    <row r="24" spans="1:11">
      <c r="A24" s="62" t="s">
        <v>186</v>
      </c>
      <c r="B24" s="47">
        <v>55.473848148148136</v>
      </c>
      <c r="C24" s="47">
        <v>8</v>
      </c>
      <c r="D24" s="47">
        <v>6.934231018518517</v>
      </c>
      <c r="E24" s="47">
        <v>104.88503074856663</v>
      </c>
      <c r="F24" s="47">
        <v>2.2445704898566297E-24</v>
      </c>
      <c r="G24" s="47">
        <v>2.1801704532006414</v>
      </c>
    </row>
    <row r="25" spans="1:11">
      <c r="A25" s="62" t="s">
        <v>187</v>
      </c>
      <c r="B25" s="47">
        <v>0.19414259259256994</v>
      </c>
      <c r="C25" s="47">
        <v>5</v>
      </c>
      <c r="D25" s="47">
        <v>3.8828518518513988E-2</v>
      </c>
      <c r="E25" s="47">
        <v>0.58730814532419706</v>
      </c>
      <c r="F25" s="47">
        <v>0.70956014932745515</v>
      </c>
      <c r="G25" s="47">
        <v>2.4494664263887103</v>
      </c>
    </row>
    <row r="26" spans="1:11">
      <c r="A26" s="62" t="s">
        <v>188</v>
      </c>
      <c r="B26" s="47">
        <v>2.6445074074074313</v>
      </c>
      <c r="C26" s="47">
        <v>40</v>
      </c>
      <c r="D26" s="47">
        <v>6.6112685185185788E-2</v>
      </c>
      <c r="E26" s="47"/>
      <c r="F26" s="47"/>
      <c r="G26" s="47"/>
    </row>
    <row r="27" spans="1:11">
      <c r="A27" s="62"/>
      <c r="B27" s="47"/>
      <c r="C27" s="47"/>
      <c r="D27" s="47"/>
      <c r="E27" s="47"/>
      <c r="F27" s="47"/>
      <c r="G27" s="47"/>
    </row>
    <row r="28" spans="1:11" ht="15.75" thickBot="1">
      <c r="A28" s="63" t="s">
        <v>189</v>
      </c>
      <c r="B28" s="48">
        <v>58.312498148148137</v>
      </c>
      <c r="C28" s="48">
        <v>53</v>
      </c>
      <c r="D28" s="48"/>
      <c r="E28" s="48"/>
      <c r="F28" s="48"/>
      <c r="G28" s="4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topLeftCell="L67" zoomScaleNormal="100" workbookViewId="0">
      <selection activeCell="B53" sqref="B53"/>
    </sheetView>
  </sheetViews>
  <sheetFormatPr defaultRowHeight="15"/>
  <cols>
    <col min="1" max="1" width="11.85546875" style="2" customWidth="1"/>
    <col min="2" max="2" width="8.7109375" style="2" bestFit="1" customWidth="1"/>
    <col min="3" max="3" width="10.85546875" style="2" bestFit="1" customWidth="1"/>
    <col min="4" max="4" width="14.140625" style="2" bestFit="1" customWidth="1"/>
    <col min="5" max="5" width="6.7109375" style="2" customWidth="1"/>
    <col min="6" max="6" width="11.85546875" style="2" customWidth="1"/>
    <col min="7" max="7" width="8.7109375" style="2" bestFit="1" customWidth="1"/>
    <col min="8" max="8" width="10.85546875" style="2" bestFit="1" customWidth="1"/>
    <col min="9" max="9" width="14.140625" style="2" bestFit="1" customWidth="1"/>
    <col min="10" max="10" width="6.7109375" style="2" customWidth="1"/>
    <col min="11" max="11" width="11.140625" style="2" customWidth="1"/>
    <col min="12" max="12" width="8.7109375" style="2" bestFit="1" customWidth="1"/>
    <col min="13" max="13" width="10.85546875" style="2" bestFit="1" customWidth="1"/>
    <col min="14" max="14" width="14.140625" style="2" bestFit="1" customWidth="1"/>
    <col min="15" max="16384" width="9.140625" style="2"/>
  </cols>
  <sheetData>
    <row r="1" spans="1:14">
      <c r="A1" s="1" t="s">
        <v>153</v>
      </c>
      <c r="B1" s="25"/>
      <c r="C1" s="25"/>
      <c r="D1" s="25"/>
      <c r="F1" s="1"/>
      <c r="G1" s="25"/>
      <c r="H1" s="25"/>
      <c r="I1" s="25"/>
      <c r="K1" s="1"/>
      <c r="L1" s="25"/>
      <c r="M1" s="25"/>
      <c r="N1" s="25"/>
    </row>
    <row r="2" spans="1:14">
      <c r="A2" s="1"/>
      <c r="B2" s="25"/>
      <c r="C2" s="25"/>
      <c r="D2" s="25"/>
      <c r="F2" s="1"/>
      <c r="G2" s="25"/>
      <c r="H2" s="25"/>
      <c r="I2" s="25"/>
      <c r="K2" s="1"/>
      <c r="L2" s="25"/>
      <c r="M2" s="25"/>
      <c r="N2" s="25"/>
    </row>
    <row r="3" spans="1:14">
      <c r="A3" s="1"/>
      <c r="B3" s="68" t="s">
        <v>18</v>
      </c>
      <c r="C3" s="68"/>
      <c r="D3" s="68"/>
      <c r="E3" s="29"/>
      <c r="F3" s="1"/>
      <c r="G3" s="68" t="s">
        <v>19</v>
      </c>
      <c r="H3" s="68"/>
      <c r="I3" s="68"/>
      <c r="J3" s="16"/>
      <c r="K3" s="1"/>
      <c r="L3" s="68" t="s">
        <v>20</v>
      </c>
      <c r="M3" s="68"/>
      <c r="N3" s="68"/>
    </row>
    <row r="4" spans="1:14">
      <c r="A4" s="19"/>
      <c r="B4" s="30" t="s">
        <v>21</v>
      </c>
      <c r="C4" s="30" t="s">
        <v>22</v>
      </c>
      <c r="D4" s="30" t="s">
        <v>23</v>
      </c>
      <c r="E4" s="1"/>
      <c r="F4" s="19"/>
      <c r="G4" s="30" t="s">
        <v>21</v>
      </c>
      <c r="H4" s="30" t="s">
        <v>22</v>
      </c>
      <c r="I4" s="30" t="s">
        <v>23</v>
      </c>
      <c r="J4" s="1"/>
      <c r="K4" s="19"/>
      <c r="L4" s="30" t="s">
        <v>21</v>
      </c>
      <c r="M4" s="30" t="s">
        <v>22</v>
      </c>
      <c r="N4" s="30" t="s">
        <v>23</v>
      </c>
    </row>
    <row r="5" spans="1:14">
      <c r="A5" s="31">
        <v>41446</v>
      </c>
      <c r="B5" s="25">
        <v>11.32344827586207</v>
      </c>
      <c r="C5" s="25">
        <v>11.392413793103445</v>
      </c>
      <c r="D5" s="25">
        <v>0.33</v>
      </c>
      <c r="F5" s="31">
        <v>41446</v>
      </c>
      <c r="G5" s="25">
        <v>11.307500000000001</v>
      </c>
      <c r="H5" s="25">
        <v>11.44142857142857</v>
      </c>
      <c r="I5" s="25">
        <v>0.21500000000000002</v>
      </c>
      <c r="K5" s="31">
        <v>41446</v>
      </c>
      <c r="L5" s="25">
        <v>11.336060606060606</v>
      </c>
      <c r="M5" s="25">
        <v>11.528787878787881</v>
      </c>
      <c r="N5" s="25">
        <v>0.18</v>
      </c>
    </row>
    <row r="6" spans="1:14">
      <c r="A6" s="31">
        <v>41456</v>
      </c>
      <c r="B6" s="25">
        <v>9.9818181818181824</v>
      </c>
      <c r="C6" s="25">
        <v>14.145454545454545</v>
      </c>
      <c r="D6" s="25">
        <v>0.49</v>
      </c>
      <c r="F6" s="31">
        <v>41456</v>
      </c>
      <c r="G6" s="25">
        <v>9.954545454545455</v>
      </c>
      <c r="H6" s="25">
        <v>14.131818181818183</v>
      </c>
      <c r="I6" s="25">
        <v>0.41000000000000003</v>
      </c>
      <c r="K6" s="31">
        <v>41456</v>
      </c>
      <c r="L6" s="25">
        <v>9.9857142857142893</v>
      </c>
      <c r="M6" s="25">
        <v>13.642857142857141</v>
      </c>
      <c r="N6" s="25">
        <v>0.24</v>
      </c>
    </row>
    <row r="7" spans="1:14">
      <c r="A7" s="31">
        <v>41470</v>
      </c>
      <c r="B7" s="25">
        <v>10.155714285714286</v>
      </c>
      <c r="C7" s="25">
        <v>17.725238095238097</v>
      </c>
      <c r="D7" s="25">
        <v>0.13500000000000001</v>
      </c>
      <c r="F7" s="31">
        <v>41470</v>
      </c>
      <c r="G7" s="25">
        <v>10.26611111111111</v>
      </c>
      <c r="H7" s="25">
        <v>17.713888888888889</v>
      </c>
      <c r="I7" s="25">
        <v>0.42</v>
      </c>
      <c r="K7" s="31">
        <v>41470</v>
      </c>
      <c r="L7" s="25">
        <v>10.282272727272726</v>
      </c>
      <c r="M7" s="25">
        <v>17.391818181818181</v>
      </c>
      <c r="N7" s="25">
        <v>0.33</v>
      </c>
    </row>
    <row r="8" spans="1:14">
      <c r="A8" s="31">
        <v>41485</v>
      </c>
      <c r="B8" s="25">
        <v>8.7054545454545433</v>
      </c>
      <c r="C8" s="25">
        <v>15.189999999999996</v>
      </c>
      <c r="D8" s="25">
        <v>0.27</v>
      </c>
      <c r="F8" s="31">
        <v>41485</v>
      </c>
      <c r="G8" s="25">
        <v>8.6309090909090909</v>
      </c>
      <c r="H8" s="25">
        <v>15.313181818181819</v>
      </c>
      <c r="I8" s="25">
        <v>0.40500000000000003</v>
      </c>
      <c r="K8" s="31">
        <v>41485</v>
      </c>
      <c r="L8" s="25">
        <v>8.9346428571428582</v>
      </c>
      <c r="M8" s="25">
        <v>15.128928571428572</v>
      </c>
      <c r="N8" s="25">
        <v>0.39500000000000002</v>
      </c>
    </row>
    <row r="9" spans="1:14">
      <c r="A9" s="31">
        <v>41499</v>
      </c>
      <c r="B9" s="25">
        <v>9.0028571428571436</v>
      </c>
      <c r="C9" s="25">
        <v>17.665357142857143</v>
      </c>
      <c r="D9" s="25">
        <v>0.30000000000000004</v>
      </c>
      <c r="F9" s="31">
        <v>41499</v>
      </c>
      <c r="G9" s="25">
        <v>9.0188888888888883</v>
      </c>
      <c r="H9" s="25">
        <v>17.472592592592594</v>
      </c>
      <c r="I9" s="25">
        <v>0.26500000000000001</v>
      </c>
      <c r="K9" s="31">
        <v>41499</v>
      </c>
      <c r="L9" s="25">
        <v>9.0112121212121234</v>
      </c>
      <c r="M9" s="25">
        <v>17.153333333333332</v>
      </c>
      <c r="N9" s="25">
        <v>0.19500000000000001</v>
      </c>
    </row>
    <row r="10" spans="1:14">
      <c r="A10" s="31">
        <v>41515</v>
      </c>
      <c r="B10" s="25">
        <v>8.5213636363636347</v>
      </c>
      <c r="C10" s="25">
        <v>21.091363636363642</v>
      </c>
      <c r="D10" s="25">
        <v>0.54500000000000004</v>
      </c>
      <c r="F10" s="31">
        <v>41515</v>
      </c>
      <c r="G10" s="25">
        <v>8.6647619047619031</v>
      </c>
      <c r="H10" s="25">
        <v>21.129523809523807</v>
      </c>
      <c r="I10" s="25">
        <v>0.33999999999999997</v>
      </c>
      <c r="K10" s="31">
        <v>41515</v>
      </c>
      <c r="L10" s="25">
        <v>8.6091666666666669</v>
      </c>
      <c r="M10" s="25">
        <v>21.141249999999996</v>
      </c>
      <c r="N10" s="25">
        <v>0.23499999999999999</v>
      </c>
    </row>
    <row r="11" spans="1:14">
      <c r="A11" s="31">
        <v>41528</v>
      </c>
      <c r="B11" s="25">
        <v>9.2066666666666652</v>
      </c>
      <c r="C11" s="25">
        <v>16.440833333333337</v>
      </c>
      <c r="D11" s="25">
        <v>0.32</v>
      </c>
      <c r="F11" s="31">
        <v>41528</v>
      </c>
      <c r="G11" s="25">
        <v>9.1299999999999972</v>
      </c>
      <c r="H11" s="25">
        <v>16.795454545454547</v>
      </c>
      <c r="I11" s="25">
        <v>0.2</v>
      </c>
      <c r="K11" s="31">
        <v>41528</v>
      </c>
      <c r="L11" s="25">
        <v>9.0380000000000003</v>
      </c>
      <c r="M11" s="25">
        <v>16.808666666666664</v>
      </c>
      <c r="N11" s="25">
        <v>0.26500000000000001</v>
      </c>
    </row>
    <row r="12" spans="1:14">
      <c r="A12" s="31">
        <v>41542</v>
      </c>
      <c r="B12" s="25">
        <v>9.1950000000000003</v>
      </c>
      <c r="C12" s="25">
        <v>14.79833333333333</v>
      </c>
      <c r="D12" s="25">
        <v>0.14500000000000002</v>
      </c>
      <c r="F12" s="31">
        <v>41542</v>
      </c>
      <c r="G12" s="25">
        <v>9.1770588235294124</v>
      </c>
      <c r="H12" s="25">
        <v>14.796470588235293</v>
      </c>
      <c r="I12" s="25">
        <v>0.21</v>
      </c>
      <c r="K12" s="31">
        <v>41542</v>
      </c>
      <c r="L12" s="25">
        <v>9.1095454545454526</v>
      </c>
      <c r="M12" s="25">
        <v>14.762272727272727</v>
      </c>
      <c r="N12" s="25">
        <v>0.22999999999999998</v>
      </c>
    </row>
    <row r="13" spans="1:14">
      <c r="A13" s="31">
        <v>41558</v>
      </c>
      <c r="B13" s="25">
        <v>8.7214999999999989</v>
      </c>
      <c r="C13" s="25">
        <v>16.417999999999999</v>
      </c>
      <c r="D13" s="25">
        <v>0.59000000000000008</v>
      </c>
      <c r="F13" s="31">
        <v>41558</v>
      </c>
      <c r="G13" s="25">
        <v>8.6157894736842096</v>
      </c>
      <c r="H13" s="25">
        <v>16.422631578947371</v>
      </c>
      <c r="I13" s="25">
        <v>0.23500000000000001</v>
      </c>
      <c r="K13" s="31">
        <v>41558</v>
      </c>
      <c r="L13" s="25">
        <v>8.5837500000000002</v>
      </c>
      <c r="M13" s="25">
        <v>16.459166666666679</v>
      </c>
      <c r="N13" s="25">
        <v>0.21500000000000002</v>
      </c>
    </row>
    <row r="14" spans="1:14">
      <c r="A14" s="1"/>
      <c r="B14" s="25"/>
      <c r="C14" s="25"/>
      <c r="D14" s="25"/>
      <c r="F14" s="1"/>
      <c r="G14" s="25"/>
      <c r="H14" s="25"/>
      <c r="I14" s="25"/>
      <c r="K14" s="1"/>
      <c r="L14" s="25"/>
      <c r="M14" s="25"/>
      <c r="N14" s="25"/>
    </row>
    <row r="15" spans="1:14">
      <c r="A15" s="1"/>
      <c r="B15" s="25"/>
      <c r="C15" s="25"/>
      <c r="D15" s="25"/>
      <c r="F15" s="1"/>
      <c r="G15" s="25"/>
      <c r="H15" s="25"/>
      <c r="I15" s="25"/>
      <c r="K15" s="1"/>
      <c r="L15" s="25"/>
      <c r="M15" s="25"/>
      <c r="N15" s="25"/>
    </row>
    <row r="16" spans="1:14">
      <c r="A16" s="1"/>
      <c r="B16" s="68" t="s">
        <v>24</v>
      </c>
      <c r="C16" s="68"/>
      <c r="D16" s="68"/>
      <c r="E16" s="29"/>
      <c r="F16" s="1"/>
      <c r="G16" s="68" t="s">
        <v>25</v>
      </c>
      <c r="H16" s="68"/>
      <c r="I16" s="68"/>
      <c r="J16" s="16"/>
      <c r="K16" s="1"/>
      <c r="L16" s="68" t="s">
        <v>26</v>
      </c>
      <c r="M16" s="68"/>
      <c r="N16" s="68"/>
    </row>
    <row r="17" spans="1:14">
      <c r="A17" s="19"/>
      <c r="B17" s="30" t="s">
        <v>21</v>
      </c>
      <c r="C17" s="30" t="s">
        <v>22</v>
      </c>
      <c r="D17" s="30" t="s">
        <v>23</v>
      </c>
      <c r="E17" s="1"/>
      <c r="F17" s="19"/>
      <c r="G17" s="30" t="s">
        <v>21</v>
      </c>
      <c r="H17" s="30" t="s">
        <v>22</v>
      </c>
      <c r="I17" s="30" t="s">
        <v>23</v>
      </c>
      <c r="J17" s="1"/>
      <c r="K17" s="19"/>
      <c r="L17" s="30" t="s">
        <v>21</v>
      </c>
      <c r="M17" s="30" t="s">
        <v>22</v>
      </c>
      <c r="N17" s="30" t="s">
        <v>23</v>
      </c>
    </row>
    <row r="18" spans="1:14">
      <c r="A18" s="31">
        <v>41445</v>
      </c>
      <c r="B18" s="25">
        <v>12.032307692307693</v>
      </c>
      <c r="C18" s="25">
        <v>9.8261538461538454</v>
      </c>
      <c r="D18" s="25">
        <v>0.24</v>
      </c>
      <c r="F18" s="31">
        <v>41445</v>
      </c>
      <c r="G18" s="25">
        <v>12.011666666666668</v>
      </c>
      <c r="H18" s="25">
        <v>12.049999999999999</v>
      </c>
      <c r="I18" s="25">
        <v>0.16</v>
      </c>
      <c r="K18" s="31">
        <v>41445</v>
      </c>
      <c r="L18" s="25">
        <v>11.86</v>
      </c>
      <c r="M18" s="25">
        <v>11.235833333333334</v>
      </c>
      <c r="N18" s="25">
        <v>0.34499999999999997</v>
      </c>
    </row>
    <row r="19" spans="1:14">
      <c r="A19" s="31">
        <v>41456</v>
      </c>
      <c r="B19" s="25">
        <v>11.426666666666669</v>
      </c>
      <c r="C19" s="25">
        <v>7.5240000000000009</v>
      </c>
      <c r="D19" s="25">
        <v>0.15</v>
      </c>
      <c r="F19" s="31">
        <v>41456</v>
      </c>
      <c r="G19" s="25">
        <v>11.214285714285714</v>
      </c>
      <c r="H19" s="25">
        <v>6.9142857142857137</v>
      </c>
      <c r="I19" s="25">
        <v>0.2</v>
      </c>
      <c r="K19" s="31">
        <v>41456</v>
      </c>
      <c r="L19" s="25">
        <v>11.549999999999999</v>
      </c>
      <c r="M19" s="25">
        <v>7.3999999999999995</v>
      </c>
      <c r="N19" s="25">
        <v>0.20499999999999999</v>
      </c>
    </row>
    <row r="20" spans="1:14">
      <c r="A20" s="31">
        <v>41470</v>
      </c>
      <c r="B20" s="25">
        <v>10.985000000000001</v>
      </c>
      <c r="C20" s="25">
        <v>16.017857142857142</v>
      </c>
      <c r="D20" s="25">
        <v>0.32</v>
      </c>
      <c r="F20" s="31">
        <v>41470</v>
      </c>
      <c r="G20" s="25">
        <v>9.9224999999999994</v>
      </c>
      <c r="H20" s="25">
        <v>19.981249999999996</v>
      </c>
      <c r="I20" s="25">
        <v>0.17499999999999999</v>
      </c>
      <c r="K20" s="31">
        <v>41470</v>
      </c>
      <c r="L20" s="25">
        <v>10.654999999999999</v>
      </c>
      <c r="M20" s="25">
        <v>16.906666666666666</v>
      </c>
      <c r="N20" s="25">
        <v>0.41</v>
      </c>
    </row>
    <row r="21" spans="1:14">
      <c r="A21" s="31">
        <v>41485</v>
      </c>
      <c r="B21" s="25">
        <v>9.4328571428571433</v>
      </c>
      <c r="C21" s="25">
        <v>14.175714285714287</v>
      </c>
      <c r="D21" s="25">
        <v>0.28000000000000003</v>
      </c>
      <c r="F21" s="31">
        <v>41485</v>
      </c>
      <c r="G21" s="25">
        <v>9.3099999999999987</v>
      </c>
      <c r="H21" s="25">
        <v>14.725714285714284</v>
      </c>
      <c r="I21" s="25">
        <v>0.72</v>
      </c>
      <c r="K21" s="31">
        <v>41485</v>
      </c>
      <c r="L21" s="25">
        <v>9.3800000000000008</v>
      </c>
      <c r="M21" s="25">
        <v>14.084166666666667</v>
      </c>
      <c r="N21" s="25">
        <v>0.39500000000000002</v>
      </c>
    </row>
    <row r="22" spans="1:14">
      <c r="A22" s="31">
        <v>41498</v>
      </c>
      <c r="B22" s="25">
        <v>8.9914285714285729</v>
      </c>
      <c r="C22" s="25">
        <v>16.710714285714285</v>
      </c>
      <c r="D22" s="25">
        <v>0.22000000000000003</v>
      </c>
      <c r="F22" s="31">
        <v>41498</v>
      </c>
      <c r="G22" s="25">
        <v>8.4899999999999984</v>
      </c>
      <c r="H22" s="25">
        <v>19.039999999999996</v>
      </c>
      <c r="I22" s="25">
        <v>0.2</v>
      </c>
      <c r="K22" s="31">
        <v>41498</v>
      </c>
      <c r="L22" s="25">
        <v>8.8433333333333319</v>
      </c>
      <c r="M22" s="25">
        <v>17.178333333333335</v>
      </c>
      <c r="N22" s="25">
        <v>0.3</v>
      </c>
    </row>
    <row r="23" spans="1:14">
      <c r="A23" s="31">
        <v>41515</v>
      </c>
      <c r="B23" s="25">
        <v>9.1220000000000017</v>
      </c>
      <c r="C23" s="25">
        <v>20.190000000000001</v>
      </c>
      <c r="D23" s="25">
        <v>0.33</v>
      </c>
      <c r="F23" s="31">
        <v>41515</v>
      </c>
      <c r="G23" s="25">
        <v>8.8657142857142865</v>
      </c>
      <c r="H23" s="25">
        <v>21.622857142857139</v>
      </c>
      <c r="I23" s="25">
        <v>0.22</v>
      </c>
      <c r="K23" s="31">
        <v>41515</v>
      </c>
      <c r="L23" s="25">
        <v>8.8146153846153847</v>
      </c>
      <c r="M23" s="25">
        <v>21.180769230769233</v>
      </c>
      <c r="N23" s="25">
        <v>0.28000000000000003</v>
      </c>
    </row>
    <row r="24" spans="1:14">
      <c r="A24" s="31">
        <v>41528</v>
      </c>
      <c r="B24" s="25">
        <v>8.979375000000001</v>
      </c>
      <c r="C24" s="25">
        <v>18.030624999999997</v>
      </c>
      <c r="D24" s="25">
        <v>0.17499999999999999</v>
      </c>
      <c r="F24" s="31">
        <v>41528</v>
      </c>
      <c r="G24" s="25">
        <v>8.8428571428571434</v>
      </c>
      <c r="H24" s="25">
        <v>18.137142857142855</v>
      </c>
      <c r="I24" s="25">
        <v>0.33999999999999997</v>
      </c>
      <c r="K24" s="31">
        <v>41528</v>
      </c>
      <c r="L24" s="25">
        <v>8.8661538461538463</v>
      </c>
      <c r="M24" s="25">
        <v>18.204615384615384</v>
      </c>
      <c r="N24" s="25">
        <v>0.17499999999999999</v>
      </c>
    </row>
    <row r="25" spans="1:14">
      <c r="A25" s="31">
        <v>41542</v>
      </c>
      <c r="B25" s="25">
        <v>9.3257142857142856</v>
      </c>
      <c r="C25" s="25">
        <v>14.875714285714286</v>
      </c>
      <c r="D25" s="25">
        <v>0.33</v>
      </c>
      <c r="F25" s="31">
        <v>41542</v>
      </c>
      <c r="G25" s="25">
        <v>9.5585714285714278</v>
      </c>
      <c r="H25" s="25">
        <v>14.142857142857142</v>
      </c>
      <c r="I25" s="25">
        <v>0.27</v>
      </c>
      <c r="K25" s="31">
        <v>41542</v>
      </c>
      <c r="L25" s="25">
        <v>9.5149999999999988</v>
      </c>
      <c r="M25" s="25">
        <v>14.470833333333331</v>
      </c>
      <c r="N25" s="25">
        <v>0.17499999999999999</v>
      </c>
    </row>
    <row r="26" spans="1:14">
      <c r="A26" s="31">
        <v>41558</v>
      </c>
      <c r="B26" s="25">
        <v>9.0186666666666664</v>
      </c>
      <c r="C26" s="25">
        <v>16.58666666666667</v>
      </c>
      <c r="D26" s="25">
        <v>0.19500000000000001</v>
      </c>
      <c r="F26" s="31">
        <v>41558</v>
      </c>
      <c r="G26" s="25">
        <v>9.0549999999999997</v>
      </c>
      <c r="H26" s="25">
        <v>16.303333333333331</v>
      </c>
      <c r="I26" s="25">
        <v>0.26500000000000001</v>
      </c>
      <c r="K26" s="31">
        <v>41558</v>
      </c>
      <c r="L26" s="32">
        <v>9.0224999999999991</v>
      </c>
      <c r="M26" s="32">
        <v>16.382499999999997</v>
      </c>
      <c r="N26" s="32">
        <v>0.245</v>
      </c>
    </row>
    <row r="27" spans="1:14">
      <c r="A27" s="1"/>
      <c r="B27" s="25"/>
      <c r="C27" s="25"/>
      <c r="D27" s="25"/>
      <c r="F27" s="1"/>
      <c r="G27" s="25"/>
      <c r="H27" s="25"/>
      <c r="I27" s="25"/>
      <c r="K27" s="1"/>
      <c r="L27" s="25"/>
      <c r="M27" s="25"/>
      <c r="N27" s="25"/>
    </row>
    <row r="28" spans="1:14">
      <c r="A28" s="1"/>
      <c r="B28" s="25"/>
      <c r="C28" s="25"/>
      <c r="D28" s="25"/>
      <c r="F28" s="1"/>
      <c r="G28" s="25"/>
      <c r="H28" s="25"/>
      <c r="I28" s="25"/>
      <c r="K28" s="1"/>
      <c r="L28" s="25"/>
      <c r="M28" s="25"/>
      <c r="N28" s="25"/>
    </row>
    <row r="29" spans="1:14">
      <c r="A29" s="1"/>
      <c r="B29" s="68" t="s">
        <v>27</v>
      </c>
      <c r="C29" s="68"/>
      <c r="D29" s="68"/>
      <c r="E29" s="29"/>
      <c r="F29" s="1"/>
      <c r="G29" s="68" t="s">
        <v>28</v>
      </c>
      <c r="H29" s="68"/>
      <c r="I29" s="68"/>
      <c r="J29" s="16"/>
      <c r="K29" s="1"/>
      <c r="L29" s="68" t="s">
        <v>29</v>
      </c>
      <c r="M29" s="68"/>
      <c r="N29" s="68"/>
    </row>
    <row r="30" spans="1:14">
      <c r="A30" s="19"/>
      <c r="B30" s="30" t="s">
        <v>21</v>
      </c>
      <c r="C30" s="30" t="s">
        <v>22</v>
      </c>
      <c r="D30" s="30" t="s">
        <v>23</v>
      </c>
      <c r="E30" s="1"/>
      <c r="F30" s="19"/>
      <c r="G30" s="30" t="s">
        <v>21</v>
      </c>
      <c r="H30" s="30" t="s">
        <v>22</v>
      </c>
      <c r="I30" s="30" t="s">
        <v>23</v>
      </c>
      <c r="J30" s="1"/>
      <c r="K30" s="19"/>
      <c r="L30" s="30" t="s">
        <v>21</v>
      </c>
      <c r="M30" s="30" t="s">
        <v>22</v>
      </c>
      <c r="N30" s="30" t="s">
        <v>23</v>
      </c>
    </row>
    <row r="31" spans="1:14">
      <c r="A31" s="31">
        <v>41445</v>
      </c>
      <c r="B31" s="25">
        <v>12.217894736842107</v>
      </c>
      <c r="C31" s="25">
        <v>9.0110526315789485</v>
      </c>
      <c r="D31" s="25">
        <v>0.14000000000000001</v>
      </c>
      <c r="F31" s="31">
        <v>41445</v>
      </c>
      <c r="G31" s="25">
        <v>11.915000000000001</v>
      </c>
      <c r="H31" s="25">
        <v>10.249999999999998</v>
      </c>
      <c r="I31" s="25">
        <v>0.155</v>
      </c>
      <c r="K31" s="31">
        <v>41445</v>
      </c>
      <c r="L31" s="25">
        <v>11.42</v>
      </c>
      <c r="M31" s="25">
        <v>11.59</v>
      </c>
      <c r="N31" s="25">
        <v>0.215</v>
      </c>
    </row>
    <row r="32" spans="1:14">
      <c r="A32" s="31">
        <v>41456</v>
      </c>
      <c r="B32" s="25">
        <v>11.265000000000004</v>
      </c>
      <c r="C32" s="25">
        <v>9.26</v>
      </c>
      <c r="D32" s="25">
        <v>0.30000000000000004</v>
      </c>
      <c r="F32" s="31">
        <v>41456</v>
      </c>
      <c r="G32" s="25">
        <v>11.292307692307693</v>
      </c>
      <c r="H32" s="25">
        <v>8.7923076923076913</v>
      </c>
      <c r="I32" s="25">
        <v>0.29000000000000004</v>
      </c>
      <c r="K32" s="31">
        <v>41456</v>
      </c>
      <c r="L32" s="25">
        <v>11.87142857142857</v>
      </c>
      <c r="M32" s="25">
        <v>7.4142857142857128</v>
      </c>
      <c r="N32" s="25">
        <v>0.185</v>
      </c>
    </row>
    <row r="33" spans="1:14">
      <c r="A33" s="31">
        <v>41470</v>
      </c>
      <c r="B33" s="25">
        <v>11.175714285714283</v>
      </c>
      <c r="C33" s="25">
        <v>13.958571428571434</v>
      </c>
      <c r="D33" s="25">
        <v>0.35</v>
      </c>
      <c r="F33" s="31">
        <v>41470</v>
      </c>
      <c r="G33" s="25">
        <v>10.865833333333333</v>
      </c>
      <c r="H33" s="25">
        <v>15.586666666666668</v>
      </c>
      <c r="I33" s="25">
        <v>0.28499999999999998</v>
      </c>
      <c r="K33" s="31">
        <v>41470</v>
      </c>
      <c r="L33" s="25">
        <v>10.203750000000001</v>
      </c>
      <c r="M33" s="25">
        <v>19.092499999999998</v>
      </c>
      <c r="N33" s="25">
        <v>0.35</v>
      </c>
    </row>
    <row r="34" spans="1:14">
      <c r="A34" s="31">
        <v>41485</v>
      </c>
      <c r="B34" s="25">
        <v>10.043809523809523</v>
      </c>
      <c r="C34" s="25">
        <v>10.870000000000001</v>
      </c>
      <c r="D34" s="25">
        <v>0.25</v>
      </c>
      <c r="F34" s="31">
        <v>41485</v>
      </c>
      <c r="G34" s="25">
        <v>10.279166666666665</v>
      </c>
      <c r="H34" s="25">
        <v>10.596666666666666</v>
      </c>
      <c r="I34" s="25">
        <v>0.245</v>
      </c>
      <c r="K34" s="31">
        <v>41485</v>
      </c>
      <c r="L34" s="25">
        <v>9.83</v>
      </c>
      <c r="M34" s="25">
        <v>12.865714285714287</v>
      </c>
      <c r="N34" s="25">
        <v>0.29499999999999998</v>
      </c>
    </row>
    <row r="35" spans="1:14">
      <c r="A35" s="31">
        <v>41498</v>
      </c>
      <c r="B35" s="25">
        <v>8.8740000000000006</v>
      </c>
      <c r="C35" s="25">
        <v>16.3065</v>
      </c>
      <c r="D35" s="25">
        <v>0.20500000000000002</v>
      </c>
      <c r="F35" s="31">
        <v>41498</v>
      </c>
      <c r="G35" s="25">
        <v>8.5458333333333325</v>
      </c>
      <c r="H35" s="25">
        <v>18.764999999999997</v>
      </c>
      <c r="I35" s="25">
        <v>0.155</v>
      </c>
      <c r="K35" s="31">
        <v>41498</v>
      </c>
      <c r="L35" s="25">
        <v>8.3942857142857132</v>
      </c>
      <c r="M35" s="25">
        <v>19.451428571428572</v>
      </c>
      <c r="N35" s="25">
        <v>0.19</v>
      </c>
    </row>
    <row r="36" spans="1:14">
      <c r="A36" s="31">
        <v>41515</v>
      </c>
      <c r="B36" s="25">
        <v>9.4525000000000023</v>
      </c>
      <c r="C36" s="25">
        <v>18.886499999999998</v>
      </c>
      <c r="D36" s="25">
        <v>0.37</v>
      </c>
      <c r="F36" s="31">
        <v>41515</v>
      </c>
      <c r="G36" s="25">
        <v>8.6569230769230767</v>
      </c>
      <c r="H36" s="25">
        <v>21.099230769230772</v>
      </c>
      <c r="I36" s="25">
        <v>0.28500000000000003</v>
      </c>
      <c r="K36" s="31">
        <v>41515</v>
      </c>
      <c r="L36" s="25">
        <v>8.7950000000000017</v>
      </c>
      <c r="M36" s="25">
        <v>21.442500000000003</v>
      </c>
      <c r="N36" s="25">
        <v>0.35499999999999998</v>
      </c>
    </row>
    <row r="37" spans="1:14">
      <c r="A37" s="31">
        <v>41528</v>
      </c>
      <c r="B37" s="25">
        <v>9.0424999999999986</v>
      </c>
      <c r="C37" s="25">
        <v>17.978500000000004</v>
      </c>
      <c r="D37" s="25">
        <v>0.14500000000000002</v>
      </c>
      <c r="F37" s="31">
        <v>41528</v>
      </c>
      <c r="G37" s="25">
        <v>8.91</v>
      </c>
      <c r="H37" s="25">
        <v>18.089166666666667</v>
      </c>
      <c r="I37" s="25">
        <v>0.20500000000000002</v>
      </c>
      <c r="K37" s="31">
        <v>41528</v>
      </c>
      <c r="L37" s="25">
        <v>8.9142857142857146</v>
      </c>
      <c r="M37" s="25">
        <v>18.119999999999997</v>
      </c>
      <c r="N37" s="25">
        <v>0.26</v>
      </c>
    </row>
    <row r="38" spans="1:14">
      <c r="A38" s="31">
        <v>41542</v>
      </c>
      <c r="B38" s="25">
        <v>9.3484999999999996</v>
      </c>
      <c r="C38" s="25">
        <v>14.791999999999998</v>
      </c>
      <c r="D38" s="25">
        <v>0.115</v>
      </c>
      <c r="F38" s="31">
        <v>41542</v>
      </c>
      <c r="G38" s="25">
        <v>9.1558333333333319</v>
      </c>
      <c r="H38" s="25">
        <v>15.385833333333336</v>
      </c>
      <c r="I38" s="25">
        <v>0.22</v>
      </c>
      <c r="K38" s="31">
        <v>41542</v>
      </c>
      <c r="L38" s="25">
        <v>9.2628571428571433</v>
      </c>
      <c r="M38" s="25">
        <v>15.295714285714284</v>
      </c>
      <c r="N38" s="25">
        <v>0.23500000000000001</v>
      </c>
    </row>
    <row r="39" spans="1:14">
      <c r="A39" s="31">
        <v>41558</v>
      </c>
      <c r="B39" s="32">
        <v>8.9930000000000003</v>
      </c>
      <c r="C39" s="32">
        <v>16.658000000000001</v>
      </c>
      <c r="D39" s="32">
        <v>0.22500000000000001</v>
      </c>
      <c r="E39" s="33"/>
      <c r="F39" s="34">
        <v>41558</v>
      </c>
      <c r="G39" s="32">
        <v>8.8933333333333326</v>
      </c>
      <c r="H39" s="32">
        <v>16.326666666666672</v>
      </c>
      <c r="I39" s="32">
        <v>0.27500000000000002</v>
      </c>
      <c r="J39" s="33"/>
      <c r="K39" s="34">
        <v>41558</v>
      </c>
      <c r="L39" s="32">
        <v>9.02</v>
      </c>
      <c r="M39" s="32">
        <v>16.411428571428569</v>
      </c>
      <c r="N39" s="32">
        <v>0.32</v>
      </c>
    </row>
    <row r="40" spans="1:14">
      <c r="A40" s="1"/>
      <c r="B40" s="25"/>
      <c r="C40" s="25"/>
      <c r="D40" s="25"/>
      <c r="F40" s="1"/>
      <c r="G40" s="25"/>
      <c r="H40" s="25"/>
      <c r="I40" s="25"/>
      <c r="K40" s="1"/>
      <c r="L40" s="25"/>
      <c r="M40" s="25"/>
      <c r="N40" s="25"/>
    </row>
    <row r="41" spans="1:14">
      <c r="A41" s="25" t="s">
        <v>225</v>
      </c>
      <c r="B41" s="25"/>
      <c r="C41" s="25"/>
      <c r="E41" s="1"/>
      <c r="F41" s="25"/>
      <c r="G41" s="25"/>
      <c r="H41" s="25"/>
      <c r="J41" s="1"/>
      <c r="K41" s="25"/>
      <c r="L41" s="25"/>
      <c r="M41" s="25"/>
    </row>
    <row r="42" spans="1:14">
      <c r="A42" s="31">
        <v>41445</v>
      </c>
      <c r="B42" s="25">
        <v>0.33</v>
      </c>
      <c r="C42" s="25">
        <v>0.21500000000000002</v>
      </c>
      <c r="D42" s="25">
        <v>0.18</v>
      </c>
      <c r="E42" s="25">
        <v>0.24</v>
      </c>
      <c r="F42" s="25">
        <v>0.16</v>
      </c>
      <c r="G42" s="25">
        <v>0.34499999999999997</v>
      </c>
      <c r="H42" s="25">
        <v>0.14000000000000001</v>
      </c>
      <c r="I42" s="25">
        <v>0.155</v>
      </c>
      <c r="J42" s="25">
        <v>0.215</v>
      </c>
    </row>
    <row r="43" spans="1:14">
      <c r="A43" s="31">
        <v>41456</v>
      </c>
      <c r="B43" s="25">
        <v>0.49</v>
      </c>
      <c r="C43" s="25">
        <v>0.41000000000000003</v>
      </c>
      <c r="D43" s="25">
        <v>0.24</v>
      </c>
      <c r="E43" s="25">
        <v>0.15</v>
      </c>
      <c r="F43" s="25">
        <v>0.2</v>
      </c>
      <c r="G43" s="25">
        <v>0.20499999999999999</v>
      </c>
      <c r="H43" s="25">
        <v>0.30000000000000004</v>
      </c>
      <c r="I43" s="25">
        <v>0.29000000000000004</v>
      </c>
      <c r="J43" s="25">
        <v>0.185</v>
      </c>
    </row>
    <row r="44" spans="1:14">
      <c r="A44" s="31">
        <v>41470</v>
      </c>
      <c r="B44" s="25">
        <v>0.13500000000000001</v>
      </c>
      <c r="C44" s="25">
        <v>0.42</v>
      </c>
      <c r="D44" s="25">
        <v>0.33</v>
      </c>
      <c r="E44" s="25">
        <v>0.32</v>
      </c>
      <c r="F44" s="25">
        <v>0.17499999999999999</v>
      </c>
      <c r="G44" s="25">
        <v>0.41</v>
      </c>
      <c r="H44" s="25">
        <v>0.35</v>
      </c>
      <c r="I44" s="25">
        <v>0.28499999999999998</v>
      </c>
      <c r="J44" s="25">
        <v>0.35</v>
      </c>
    </row>
    <row r="45" spans="1:14">
      <c r="A45" s="31">
        <v>41485</v>
      </c>
      <c r="B45" s="25">
        <v>0.27</v>
      </c>
      <c r="C45" s="25">
        <v>0.40500000000000003</v>
      </c>
      <c r="D45" s="25">
        <v>0.39500000000000002</v>
      </c>
      <c r="E45" s="25">
        <v>0.28000000000000003</v>
      </c>
      <c r="F45" s="25">
        <v>0.72</v>
      </c>
      <c r="G45" s="25">
        <v>0.39500000000000002</v>
      </c>
      <c r="H45" s="25">
        <v>0.25</v>
      </c>
      <c r="I45" s="25">
        <v>0.245</v>
      </c>
      <c r="J45" s="25">
        <v>0.29499999999999998</v>
      </c>
    </row>
    <row r="46" spans="1:14">
      <c r="A46" s="31">
        <v>41498</v>
      </c>
      <c r="B46" s="25">
        <v>0.30000000000000004</v>
      </c>
      <c r="C46" s="25">
        <v>0.26500000000000001</v>
      </c>
      <c r="D46" s="25">
        <v>0.19500000000000001</v>
      </c>
      <c r="E46" s="25">
        <v>0.22000000000000003</v>
      </c>
      <c r="F46" s="25">
        <v>0.2</v>
      </c>
      <c r="G46" s="25">
        <v>0.3</v>
      </c>
      <c r="H46" s="25">
        <v>0.20500000000000002</v>
      </c>
      <c r="I46" s="25">
        <v>0.155</v>
      </c>
      <c r="J46" s="25">
        <v>0.19</v>
      </c>
    </row>
    <row r="47" spans="1:14">
      <c r="A47" s="31">
        <v>41515</v>
      </c>
      <c r="B47" s="25">
        <v>0.54500000000000004</v>
      </c>
      <c r="C47" s="25">
        <v>0.33999999999999997</v>
      </c>
      <c r="D47" s="25">
        <v>0.23499999999999999</v>
      </c>
      <c r="E47" s="25">
        <v>0.33</v>
      </c>
      <c r="F47" s="25">
        <v>0.22</v>
      </c>
      <c r="G47" s="25">
        <v>0.28000000000000003</v>
      </c>
      <c r="H47" s="25">
        <v>0.37</v>
      </c>
      <c r="I47" s="25">
        <v>0.28500000000000003</v>
      </c>
      <c r="J47" s="25">
        <v>0.35499999999999998</v>
      </c>
    </row>
    <row r="48" spans="1:14">
      <c r="A48" s="31">
        <v>41528</v>
      </c>
      <c r="B48" s="25">
        <v>0.32</v>
      </c>
      <c r="C48" s="25">
        <v>0.2</v>
      </c>
      <c r="D48" s="25">
        <v>0.26500000000000001</v>
      </c>
      <c r="E48" s="25">
        <v>0.17499999999999999</v>
      </c>
      <c r="F48" s="25">
        <v>0.33999999999999997</v>
      </c>
      <c r="G48" s="25">
        <v>0.17499999999999999</v>
      </c>
      <c r="H48" s="25">
        <v>0.14500000000000002</v>
      </c>
      <c r="I48" s="25">
        <v>0.20500000000000002</v>
      </c>
      <c r="J48" s="25">
        <v>0.26</v>
      </c>
    </row>
    <row r="49" spans="1:10">
      <c r="A49" s="31">
        <v>41542</v>
      </c>
      <c r="B49" s="25">
        <v>0.14500000000000002</v>
      </c>
      <c r="C49" s="25">
        <v>0.21</v>
      </c>
      <c r="D49" s="25">
        <v>0.22999999999999998</v>
      </c>
      <c r="E49" s="25">
        <v>0.33</v>
      </c>
      <c r="F49" s="25">
        <v>0.27</v>
      </c>
      <c r="G49" s="25">
        <v>0.17499999999999999</v>
      </c>
      <c r="H49" s="25">
        <v>0.115</v>
      </c>
      <c r="I49" s="25">
        <v>0.22</v>
      </c>
      <c r="J49" s="25">
        <v>0.23500000000000001</v>
      </c>
    </row>
    <row r="50" spans="1:10">
      <c r="A50" s="31">
        <v>41558</v>
      </c>
      <c r="B50" s="25">
        <v>0.59000000000000008</v>
      </c>
      <c r="C50" s="25">
        <v>0.23500000000000001</v>
      </c>
      <c r="D50" s="25">
        <v>0.21500000000000002</v>
      </c>
      <c r="E50" s="25">
        <v>0.19500000000000001</v>
      </c>
      <c r="F50" s="25">
        <v>0.26500000000000001</v>
      </c>
      <c r="G50" s="32">
        <v>0.245</v>
      </c>
      <c r="H50" s="32">
        <v>0.22500000000000001</v>
      </c>
      <c r="I50" s="32">
        <v>0.27500000000000002</v>
      </c>
      <c r="J50" s="32">
        <v>0.32</v>
      </c>
    </row>
  </sheetData>
  <mergeCells count="9">
    <mergeCell ref="B29:D29"/>
    <mergeCell ref="G29:I29"/>
    <mergeCell ref="L29:N29"/>
    <mergeCell ref="B3:D3"/>
    <mergeCell ref="G3:I3"/>
    <mergeCell ref="L3:N3"/>
    <mergeCell ref="B16:D16"/>
    <mergeCell ref="G16:I16"/>
    <mergeCell ref="L16:N16"/>
  </mergeCells>
  <pageMargins left="0.7" right="0.7" top="0.75" bottom="0.75" header="0.3" footer="0.3"/>
  <pageSetup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E10" workbookViewId="0">
      <selection activeCell="B22" sqref="B22"/>
    </sheetView>
  </sheetViews>
  <sheetFormatPr defaultRowHeight="15"/>
  <cols>
    <col min="1" max="1" width="23" style="2" customWidth="1"/>
    <col min="2" max="4" width="13.85546875" style="2" bestFit="1" customWidth="1"/>
    <col min="5" max="10" width="11.140625" style="2" bestFit="1" customWidth="1"/>
    <col min="11" max="16384" width="9.140625" style="2"/>
  </cols>
  <sheetData>
    <row r="1" spans="1:10">
      <c r="A1" s="1" t="s">
        <v>154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73" t="s">
        <v>1</v>
      </c>
      <c r="C2" s="73"/>
      <c r="D2" s="73"/>
      <c r="E2" s="73"/>
      <c r="F2" s="73"/>
      <c r="G2" s="74"/>
      <c r="H2" s="74"/>
      <c r="I2" s="74"/>
      <c r="J2" s="74"/>
    </row>
    <row r="3" spans="1:10">
      <c r="A3" s="19"/>
      <c r="B3" s="20" t="s">
        <v>11</v>
      </c>
      <c r="C3" s="20" t="s">
        <v>12</v>
      </c>
      <c r="D3" s="20" t="s">
        <v>13</v>
      </c>
      <c r="E3" s="20" t="s">
        <v>30</v>
      </c>
      <c r="F3" s="20" t="s">
        <v>31</v>
      </c>
      <c r="G3" s="20" t="s">
        <v>32</v>
      </c>
      <c r="H3" s="20" t="s">
        <v>33</v>
      </c>
      <c r="I3" s="20" t="s">
        <v>34</v>
      </c>
      <c r="J3" s="20" t="s">
        <v>35</v>
      </c>
    </row>
    <row r="4" spans="1:10">
      <c r="A4" s="21" t="s">
        <v>36</v>
      </c>
      <c r="B4" s="27">
        <f>COUNT('[1]6.20.2013-6.21.2013'!C5:C33,'[1]7.1.2013'!C5:C26,'[1]7.15.2013'!C5:C25,'[1]7.30.2013'!C5:C26,'[1]8.12.2013-8.13.2013'!C5:C32,'[1]8.29.2013'!C5:C26,'[1]9.11.2013'!C5:C16,'[1]9.25.2013'!C5:C22,'[1]10.11.2013'!C5:C24)</f>
        <v>194</v>
      </c>
      <c r="C4" s="27">
        <f>COUNT('[1]6.20.2013-6.21.2013'!H5:H32,'[1]7.1.2013'!H5:H26,'[1]7.15.2013'!H5:H22,'[1]7.30.2013'!H5:H26,'[1]8.12.2013-8.13.2013'!H5:H31,'[1]8.29.2013'!H5:H25,'[1]9.11.2013'!H5:H15,'[1]9.25.2013'!H5:H21,'[1]10.11.2013'!H5:H23)</f>
        <v>185</v>
      </c>
      <c r="D4" s="27">
        <f>COUNT('[1]6.20.2013-6.21.2013'!M5:M37,'[1]7.1.2013'!M5:M32,'[1]7.15.2013'!M5:M26,'[1]7.30.2013'!M5:M32,'[1]8.12.2013-8.13.2013'!M5:M37,'[1]8.29.2013'!M5:M28,'[1]9.11.2013'!M5:M19,'[1]9.25.2013'!M5:M26,'[1]10.11.2013'!M5:M28)</f>
        <v>229</v>
      </c>
      <c r="E4" s="27">
        <f>COUNT('[1]6.20.2013-6.21.2013'!R5:R17,'[1]7.1.2013'!R5:R19,'[1]7.15.2013'!R5:R18,'[1]7.30.2013'!R5:R18,'[1]8.12.2013-8.13.2013'!R5:R18,'[1]8.29.2013'!R5:R19,'[1]9.11.2013'!R5:R20,'[1]9.25.2013'!R5:R18,'[1]10.11.2013'!R5:R19)</f>
        <v>130</v>
      </c>
      <c r="F4" s="27">
        <f>COUNT('[1]6.20.2013-6.21.2013'!W5:W10,'[1]7.1.2013'!W5:W11,'[1]7.15.2013'!W5:W12,'[1]7.30.2013'!W5:W11,'[1]8.12.2013-8.13.2013'!W5:W11,'[1]8.29.2013'!W5:W11,'[1]9.11.2013'!W5:W11,'[1]9.25.2013'!W5:W11,'[1]10.11.2013'!W5:W10)</f>
        <v>62</v>
      </c>
      <c r="G4" s="27">
        <f>COUNT('[1]6.20.2013-6.21.2013'!AB5:AB16,'[1]7.1.2013'!AB5:AB16,'[1]7.15.2013'!AB5:AB16,'[1]7.30.2013'!AB5:AB16,'[1]8.12.2013-8.13.2013'!AB5:AB16,'[1]8.29.2013'!AB5:AB17,'[1]9.11.2013'!AB5:AB17,'[1]9.25.2013'!AB5:AB16,'[1]10.11.2013'!AB5:AB16)</f>
        <v>110</v>
      </c>
      <c r="H4" s="27">
        <f>COUNT('[1]6.20.2013-6.21.2013'!AG5:AG23,'[1]7.1.2013'!AG5:AG24,'[1]7.15.2013'!AG5:AG25,'[1]7.30.2013'!AG5:AG25,'[1]8.12.2013-8.13.2013'!AG5:AG24,'[1]8.29.2013'!AG5:AG24,'[1]9.11.2013'!AG5:AG24,'[1]9.25.2013'!AG5:AG24,'[1]10.11.2013'!AG5:AG24)</f>
        <v>181</v>
      </c>
      <c r="I4" s="27">
        <f>COUNT('[1]6.20.2013-6.21.2013'!AL5:AL16,'[1]7.1.2013'!AL5:AL17,'[1]7.15.2013'!AL5:AL18,'[1]7.30.2013'!AL5:AL16,'[1]8.12.2013-8.13.2013'!AL5:AL16,'[1]8.29.2013'!AL5:AL17,'[1]9.11.2013'!AL5:AL16,'[1]9.25.2013'!AL5:AL16,'[1]10.11.2013'!AL5:AL16)</f>
        <v>110</v>
      </c>
      <c r="J4" s="27">
        <f>COUNT('[1]6.20.2013-6.21.2013'!AQ5:AQ11,'[1]7.1.2013'!AQ5:AQ11,'[1]7.15.2013'!AQ5:AQ12,'[1]7.30.2013'!AQ5:AQ11,'[1]8.12.2013-8.13.2013'!AQ5:AQ11,'[1]8.29.2013'!AQ5:AQ12,'[1]9.11.2013'!AQ5:AQ11,'[1]9.25.2013'!AQ5:AQ11,'[1]10.11.2013'!AQ5:AQ11)</f>
        <v>65</v>
      </c>
    </row>
    <row r="5" spans="1:10">
      <c r="A5" s="21" t="s">
        <v>43</v>
      </c>
      <c r="B5" s="23" t="str">
        <f>TEXT(MIN('[1]6.20.2013-6.21.2013'!C5:C33,'[1]7.1.2013'!C5:C26,'[1]7.15.2013'!C5:C25,'[1]7.30.2013'!C5:C26,'[1]8.12.2013-8.13.2013'!C5:C32,'[1]8.29.2013'!C5:C26,'[1]9.11.2013'!C5:C16,'[1]9.25.2013'!C5:C22,'[1]10.11.2013'!C5:C24),"0.00")&amp;" - "&amp;TEXT(MAX('[1]6.20.2013-6.21.2013'!C5:C33,'[1]7.1.2013'!C5:C26,'[1]7.15.2013'!C5:C25,'[1]7.30.2013'!C5:C26,'[1]8.12.2013-8.13.2013'!C5:C32,'[1]8.29.2013'!C5:C26,'[1]9.11.2013'!C5:C16,'[1]9.25.2013'!C5:C22,'[1]10.11.2013'!C5:C24),"0.00")</f>
        <v>8.33 - 11.62</v>
      </c>
      <c r="C5" s="23" t="str">
        <f>TEXT(MIN('[1]6.20.2013-6.21.2013'!H5:H32,'[1]7.1.2013'!H5:H26,'[1]7.15.2013'!H5:H22,'[1]7.30.2013'!H5:H26,'[1]8.12.2013-8.13.2013'!H5:H31,'[1]8.29.2013'!H5:H25,'[1]9.11.2013'!H5:H15,'[1]9.25.2013'!H5:H21,'[1]10.11.2013'!H5:H23),"0.00")&amp;" - "&amp;TEXT(MAX('[1]6.20.2013-6.21.2013'!H5:H32,'[1]7.1.2013'!H5:H26,'[1]7.15.2013'!H5:H22,'[1]7.30.2013'!H5:H26,'[1]8.12.2013-8.13.2013'!H5:H31,'[1]8.29.2013'!H5:H25,'[1]9.11.2013'!H5:H15,'[1]9.25.2013'!H5:H21,'[1]10.11.2013'!H5:H23),"0.00")</f>
        <v>8.40 - 11.67</v>
      </c>
      <c r="D5" s="23" t="str">
        <f>TEXT(MIN('[1]6.20.2013-6.21.2013'!M5:M37,'[1]7.1.2013'!M5:M32,'[1]7.15.2013'!M5:M26,'[1]7.30.2013'!M5:M32,'[1]8.12.2013-8.13.2013'!M5:M37,'[1]8.29.2013'!M5:M28,'[1]9.11.2013'!M5:M19,'[1]9.25.2013'!M5:M26,'[1]10.11.2013'!M5:M28),"0.00")&amp;" - "&amp;TEXT(MAX('[1]6.20.2013-6.21.2013'!M5:M37,'[1]7.1.2013'!M5:M32,'[1]7.15.2013'!M5:M26,'[1]7.30.2013'!M5:M32,'[1]8.12.2013-8.13.2013'!M5:M37,'[1]8.29.2013'!M5:M28,'[1]9.11.2013'!M5:M19,'[1]9.25.2013'!M5:M26,'[1]10.11.2013'!M5:M28),"0.00")</f>
        <v>8.24 - 11.67</v>
      </c>
      <c r="E5" s="23" t="str">
        <f>TEXT(MIN('[1]6.20.2013-6.21.2013'!R5:R17,'[1]7.1.2013'!R5:R19,'[1]7.15.2013'!R5:R18,'[1]7.30.2013'!R5:R18,'[1]8.12.2013-8.13.2013'!R5:R18,'[1]8.29.2013'!R5:R19,'[1]9.11.2013'!R5:R20,'[1]9.25.2013'!R5:R18,'[1]10.11.2013'!R5:R19),"0.00")&amp;" - "&amp;TEXT(MAX('[1]6.20.2013-6.21.2013'!R5:R17,'[1]7.1.2013'!R5:R19,'[1]7.15.2013'!R5:R18,'[1]7.30.2013'!R5:R18,'[1]8.12.2013-8.13.2013'!R5:R18,'[1]8.29.2013'!R5:R19,'[1]9.11.2013'!R5:R20,'[1]9.25.2013'!R5:R18,'[1]10.11.2013'!R5:R19),"0.00")</f>
        <v>8.39 - 12.64</v>
      </c>
      <c r="F5" s="23" t="str">
        <f>TEXT(MIN('[1]6.20.2013-6.21.2013'!W5:W10,'[1]7.1.2013'!W5:W11,'[1]7.15.2013'!W5:W12,'[1]7.30.2013'!W5:W11,'[1]8.12.2013-8.13.2013'!W5:W11,'[1]8.29.2013'!W5:W11,'[1]9.11.2013'!W5:W11,'[1]9.25.2013'!W5:W11,'[1]10.11.2013'!W5:W10),"0.00")&amp;" - "&amp;TEXT(MAX('[1]6.20.2013-6.21.2013'!W5:W10,'[1]7.1.2013'!W5:W11,'[1]7.15.2013'!W5:W12,'[1]7.30.2013'!W5:W11,'[1]8.12.2013-8.13.2013'!W5:W11,'[1]8.29.2013'!W5:W11,'[1]9.11.2013'!W5:W11,'[1]9.25.2013'!W5:W11,'[1]10.11.2013'!W5:W10),"0.00")</f>
        <v>8.25 - 12.51</v>
      </c>
      <c r="G5" s="23" t="str">
        <f>TEXT(MIN('[1]6.20.2013-6.21.2013'!AB5:AB16,'[1]7.1.2013'!AB5:AB16,'[1]7.15.2013'!AB5:AB16,'[1]7.30.2013'!AB5:AB16,'[1]8.12.2013-8.13.2013'!AB5:AB16,'[1]8.29.2013'!AB5:AB17,'[1]9.11.2013'!AB5:AB17,'[1]9.25.2013'!AB5:AB16,'[1]10.11.2013'!AB5:AB16),"0.00")&amp;" - "&amp;TEXT(MAX('[1]6.20.2013-6.21.2013'!AB5:AB16,'[1]7.1.2013'!AB5:AB16,'[1]7.15.2013'!AB5:AB16,'[1]7.30.2013'!AB5:AB16,'[1]8.12.2013-8.13.2013'!AB5:AB16,'[1]8.29.2013'!AB5:AB17,'[1]9.11.2013'!AB5:AB17,'[1]9.25.2013'!AB5:AB16,'[1]10.11.2013'!AB5:AB16),"0.00")</f>
        <v>8.53 - 11.99</v>
      </c>
      <c r="H5" s="23" t="str">
        <f>TEXT(MIN('[1]6.20.2013-6.21.2013'!AG5:AG23,'[1]7.1.2013'!AG5:AG24,'[1]7.15.2013'!AG5:AG25,'[1]7.30.2013'!AG5:AG25,'[1]8.12.2013-8.13.2013'!AG5:AG24,'[1]8.29.2013'!AG5:AG24,'[1]9.11.2013'!AG5:AG24,'[1]9.25.2013'!AG5:AG24,'[1]10.11.2013'!AG5:AG24),"0.00")&amp;" - "&amp;TEXT(MAX('[1]6.20.2013-6.21.2013'!AG5:AG23,'[1]7.1.2013'!AG5:AG24,'[1]7.15.2013'!AG5:AG25,'[1]7.30.2013'!AG5:AG25,'[1]8.12.2013-8.13.2013'!AG5:AG24,'[1]8.29.2013'!AG5:AG24,'[1]9.11.2013'!AG5:AG24,'[1]9.25.2013'!AG5:AG24,'[1]10.11.2013'!AG5:AG24),"0.00")</f>
        <v>8.23 - 12.79</v>
      </c>
      <c r="I5" s="23" t="str">
        <f>TEXT(MIN('[1]6.20.2013-6.21.2013'!AL5:AL16,'[1]7.1.2013'!AL5:AL17,'[1]7.15.2013'!AL5:AL18,'[1]7.30.2013'!AL5:AL16,'[1]8.12.2013-8.13.2013'!AL5:AL16,'[1]8.29.2013'!AL5:AL17,'[1]9.11.2013'!AL5:AL16,'[1]9.25.2013'!AL5:AL16,'[1]10.11.2013'!AL5:AL16),"0.00")&amp;" - "&amp;TEXT(MAX('[1]6.20.2013-6.21.2013'!AL5:AL16,'[1]7.1.2013'!AL5:AL17,'[1]7.15.2013'!AL5:AL18,'[1]7.30.2013'!AL5:AL16,'[1]8.12.2013-8.13.2013'!AL5:AL16,'[1]8.29.2013'!AL5:AL17,'[1]9.11.2013'!AL5:AL16,'[1]9.25.2013'!AL5:AL16,'[1]10.11.2013'!AL5:AL16),"0.00")</f>
        <v>8.25 - 12.48</v>
      </c>
      <c r="J5" s="23" t="str">
        <f>TEXT(MIN('[1]6.20.2013-6.21.2013'!AQ5:AQ11,'[1]7.1.2013'!AQ5:AQ11,'[1]7.15.2013'!AQ5:AQ12,'[1]7.30.2013'!AQ5:AQ11,'[1]8.12.2013-8.13.2013'!AQ5:AQ11,'[1]8.29.2013'!AQ5:AQ12,'[1]9.11.2013'!AQ5:AQ11,'[1]9.25.2013'!AQ5:AQ11,'[1]10.11.2013'!AQ5:AQ11),"0.00")&amp;" - "&amp;TEXT(MAX('[1]6.20.2013-6.21.2013'!AQ5:AQ11,'[1]7.1.2013'!AQ5:AQ11,'[1]7.15.2013'!AQ5:AQ12,'[1]7.30.2013'!AQ5:AQ11,'[1]8.12.2013-8.13.2013'!AQ5:AQ11,'[1]8.29.2013'!AQ5:AQ12,'[1]9.11.2013'!AQ5:AQ11,'[1]9.25.2013'!AQ5:AQ11,'[1]10.11.2013'!AQ5:AQ11),"0.00")</f>
        <v>8.31 - 11.90</v>
      </c>
    </row>
    <row r="6" spans="1:10">
      <c r="A6" s="21" t="s">
        <v>44</v>
      </c>
      <c r="B6" s="24">
        <f>AVERAGE('[1]6.20.2013-6.21.2013'!C5:C33,'[1]7.1.2013'!C5:C26,'[1]7.15.2013'!C5:C25,'[1]7.30.2013'!C5:C26,'[1]8.12.2013-8.13.2013'!C5:C32,'[1]8.29.2013'!C5:C26,'[1]9.11.2013'!C5:C16,'[1]9.25.2013'!C5:C22,'[1]10.11.2013'!C5:C24)</f>
        <v>9.4986597938144381</v>
      </c>
      <c r="C6" s="24">
        <f>AVERAGE('[1]6.20.2013-6.21.2013'!H5:H32,'[1]7.1.2013'!H5:H26,'[1]7.15.2013'!H5:H22,'[1]7.30.2013'!H5:H26,'[1]8.12.2013-8.13.2013'!H5:H31,'[1]8.29.2013'!H5:H25,'[1]9.11.2013'!H5:H15,'[1]9.25.2013'!H5:H21,'[1]10.11.2013'!H5:H23)</f>
        <v>9.4912972972972991</v>
      </c>
      <c r="D6" s="24">
        <f>AVERAGE('[1]6.20.2013-6.21.2013'!M5:M37,'[1]7.1.2013'!M5:M32,'[1]7.15.2013'!M5:M26,'[1]7.30.2013'!M5:M32,'[1]8.12.2013-8.13.2013'!M5:M37,'[1]8.29.2013'!M5:M28,'[1]9.11.2013'!M5:M19,'[1]9.25.2013'!M5:M26,'[1]10.11.2013'!M5:M28)</f>
        <v>9.5024017467248925</v>
      </c>
      <c r="E6" s="24">
        <f>AVERAGE('[1]6.20.2013-6.21.2013'!R5:R17,'[1]7.1.2013'!R5:R19,'[1]7.15.2013'!R5:R18,'[1]7.30.2013'!R5:R18,'[1]8.12.2013-8.13.2013'!R5:R18,'[1]8.29.2013'!R5:R19,'[1]9.11.2013'!R5:R20,'[1]9.25.2013'!R5:R18,'[1]10.11.2013'!R5:R19)</f>
        <v>9.8914615384615363</v>
      </c>
      <c r="F6" s="24">
        <f>AVERAGE('[1]6.20.2013-6.21.2013'!W5:W10,'[1]7.1.2013'!W5:W11,'[1]7.15.2013'!W5:W12,'[1]7.30.2013'!W5:W11,'[1]8.12.2013-8.13.2013'!W5:W11,'[1]8.29.2013'!W5:W11,'[1]9.11.2013'!W5:W11,'[1]9.25.2013'!W5:W11,'[1]10.11.2013'!W5:W10)</f>
        <v>9.6733870967741939</v>
      </c>
      <c r="G6" s="24">
        <f>AVERAGE('[1]6.20.2013-6.21.2013'!AB5:AB16,'[1]7.1.2013'!AB5:AB16,'[1]7.15.2013'!AB5:AB16,'[1]7.30.2013'!AB5:AB16,'[1]8.12.2013-8.13.2013'!AB5:AB16,'[1]8.29.2013'!AB5:AB17,'[1]9.11.2013'!AB5:AB17,'[1]9.25.2013'!AB5:AB16,'[1]10.11.2013'!AB5:AB16)</f>
        <v>9.8160000000000061</v>
      </c>
      <c r="H6" s="24">
        <f>AVERAGE('[1]6.20.2013-6.21.2013'!AG5:AG23,'[1]7.1.2013'!AG5:AG24,'[1]7.15.2013'!AG5:AG25,'[1]7.30.2013'!AG5:AG25,'[1]8.12.2013-8.13.2013'!AG5:AG24,'[1]8.29.2013'!AG5:AG24,'[1]9.11.2013'!AG5:AG24,'[1]9.25.2013'!AG5:AG24,'[1]10.11.2013'!AG5:AG24)</f>
        <v>10.040110497237572</v>
      </c>
      <c r="I6" s="24">
        <f>AVERAGE('[1]6.20.2013-6.21.2013'!AL5:AL16,'[1]7.1.2013'!AL5:AL17,'[1]7.15.2013'!AL5:AL18,'[1]7.30.2013'!AL5:AL16,'[1]8.12.2013-8.13.2013'!AL5:AL16,'[1]8.29.2013'!AL5:AL17,'[1]9.11.2013'!AL5:AL16,'[1]9.25.2013'!AL5:AL16,'[1]10.11.2013'!AL5:AL16)</f>
        <v>9.8374545454545448</v>
      </c>
      <c r="J6" s="24">
        <f>AVERAGE('[1]6.20.2013-6.21.2013'!AQ5:AQ11,'[1]7.1.2013'!AQ5:AQ11,'[1]7.15.2013'!AQ5:AQ12,'[1]7.30.2013'!AQ5:AQ11,'[1]8.12.2013-8.13.2013'!AQ5:AQ11,'[1]8.29.2013'!AQ5:AQ12,'[1]9.11.2013'!AQ5:AQ11,'[1]9.25.2013'!AQ5:AQ11,'[1]10.11.2013'!AQ5:AQ11)</f>
        <v>9.7381538461538426</v>
      </c>
    </row>
    <row r="7" spans="1:10">
      <c r="A7" s="21" t="s">
        <v>39</v>
      </c>
      <c r="B7" s="24">
        <f>VAR('[1]6.20.2013-6.21.2013'!C5:C33,'[1]7.1.2013'!C5:C26,'[1]7.15.2013'!C5:C25,'[1]7.30.2013'!C5:C26,'[1]8.12.2013-8.13.2013'!C5:C32,'[1]8.29.2013'!C5:C26,'[1]9.11.2013'!C5:C16,'[1]9.25.2013'!C5:C22,'[1]10.11.2013'!C5:C24)</f>
        <v>0.87712565568065992</v>
      </c>
      <c r="C7" s="24">
        <f>VAR('[1]6.20.2013-6.21.2013'!H5:H32,'[1]7.1.2013'!H5:H26,'[1]7.15.2013'!H5:H22,'[1]7.30.2013'!H5:H26,'[1]8.12.2013-8.13.2013'!H5:H31,'[1]8.29.2013'!H5:H25,'[1]9.11.2013'!H5:H15,'[1]9.25.2013'!H5:H21,'[1]10.11.2013'!H5:H23)</f>
        <v>0.89383526439492611</v>
      </c>
      <c r="D7" s="24">
        <f>VAR('[1]6.20.2013-6.21.2013'!M5:M37,'[1]7.1.2013'!M5:M32,'[1]7.15.2013'!M5:M26,'[1]7.30.2013'!M5:M32,'[1]8.12.2013-8.13.2013'!M5:M37,'[1]8.29.2013'!M5:M28,'[1]9.11.2013'!M5:M19,'[1]9.25.2013'!M5:M26,'[1]10.11.2013'!M5:M28)</f>
        <v>0.86051569754085666</v>
      </c>
      <c r="E7" s="24">
        <f>VAR('[1]6.20.2013-6.21.2013'!R5:R17,'[1]7.1.2013'!R5:R19,'[1]7.15.2013'!R5:R18,'[1]7.30.2013'!R5:R18,'[1]8.12.2013-8.13.2013'!R5:R18,'[1]8.29.2013'!R5:R19,'[1]9.11.2013'!R5:R20,'[1]9.25.2013'!R5:R18,'[1]10.11.2013'!R5:R19)</f>
        <v>1.5820187775790928</v>
      </c>
      <c r="F7" s="24">
        <f>VAR('[1]6.20.2013-6.21.2013'!W5:W10,'[1]7.1.2013'!W5:W11,'[1]7.15.2013'!W5:W12,'[1]7.30.2013'!W5:W11,'[1]8.12.2013-8.13.2013'!W5:W11,'[1]8.29.2013'!W5:W11,'[1]9.11.2013'!W5:W11,'[1]9.25.2013'!W5:W11,'[1]10.11.2013'!W5:W10)</f>
        <v>1.2386785034373358</v>
      </c>
      <c r="G7" s="24">
        <f>VAR('[1]6.20.2013-6.21.2013'!AB5:AB16,'[1]7.1.2013'!AB5:AB16,'[1]7.15.2013'!AB5:AB16,'[1]7.30.2013'!AB5:AB16,'[1]8.12.2013-8.13.2013'!AB5:AB16,'[1]8.29.2013'!AB5:AB17,'[1]9.11.2013'!AB5:AB17,'[1]9.25.2013'!AB5:AB16,'[1]10.11.2013'!AB5:AB16)</f>
        <v>1.4125691743117945</v>
      </c>
      <c r="H7" s="24">
        <f>VAR('[1]6.20.2013-6.21.2013'!AG5:AG23,'[1]7.1.2013'!AG5:AG24,'[1]7.15.2013'!AG5:AG25,'[1]7.30.2013'!AG5:AG25,'[1]8.12.2013-8.13.2013'!AG5:AG24,'[1]8.29.2013'!AG5:AG24,'[1]9.11.2013'!AG5:AG24,'[1]9.25.2013'!AG5:AG24,'[1]10.11.2013'!AG5:AG24)</f>
        <v>1.7003122099446653</v>
      </c>
      <c r="I7" s="24">
        <f>VAR('[1]6.20.2013-6.21.2013'!AL5:AL16,'[1]7.1.2013'!AL5:AL17,'[1]7.15.2013'!AL5:AL18,'[1]7.30.2013'!AL5:AL16,'[1]8.12.2013-8.13.2013'!AL5:AL16,'[1]8.29.2013'!AL5:AL17,'[1]9.11.2013'!AL5:AL16,'[1]9.25.2013'!AL5:AL16,'[1]10.11.2013'!AL5:AL16)</f>
        <v>1.6567732777314572</v>
      </c>
      <c r="J7" s="24">
        <f>VAR('[1]6.20.2013-6.21.2013'!AQ5:AQ11,'[1]7.1.2013'!AQ5:AQ11,'[1]7.15.2013'!AQ5:AQ12,'[1]7.30.2013'!AQ5:AQ11,'[1]8.12.2013-8.13.2013'!AQ5:AQ11,'[1]8.29.2013'!AQ5:AQ12,'[1]9.11.2013'!AQ5:AQ11,'[1]9.25.2013'!AQ5:AQ11,'[1]10.11.2013'!AQ5:AQ11)</f>
        <v>1.3994121634616192</v>
      </c>
    </row>
    <row r="8" spans="1:10">
      <c r="A8" s="21" t="s">
        <v>40</v>
      </c>
      <c r="B8" s="24">
        <f>STDEV('[1]6.20.2013-6.21.2013'!C5:C33,'[1]7.1.2013'!C5:C26,'[1]7.15.2013'!C5:C25,'[1]7.30.2013'!C5:C26,'[1]8.12.2013-8.13.2013'!C5:C32,'[1]8.29.2013'!C5:C26,'[1]9.11.2013'!C5:C16,'[1]9.25.2013'!C5:C22,'[1]10.11.2013'!C5:C24)</f>
        <v>0.93654986822948194</v>
      </c>
      <c r="C8" s="24">
        <f>STDEV('[1]6.20.2013-6.21.2013'!H5:H32,'[1]7.1.2013'!H5:H26,'[1]7.15.2013'!H5:H22,'[1]7.30.2013'!H5:H26,'[1]8.12.2013-8.13.2013'!H5:H31,'[1]8.29.2013'!H5:H25,'[1]9.11.2013'!H5:H15,'[1]9.25.2013'!H5:H21,'[1]10.11.2013'!H5:H23)</f>
        <v>0.94542861411897516</v>
      </c>
      <c r="D8" s="24">
        <f>STDEV('[1]6.20.2013-6.21.2013'!M5:M37,'[1]7.1.2013'!M5:M32,'[1]7.15.2013'!M5:M26,'[1]7.30.2013'!M5:M32,'[1]8.12.2013-8.13.2013'!M5:M37,'[1]8.29.2013'!M5:M28,'[1]9.11.2013'!M5:M19,'[1]9.25.2013'!M5:M26,'[1]10.11.2013'!M5:M28)</f>
        <v>0.92763985335951182</v>
      </c>
      <c r="E8" s="24">
        <f>STDEV('[1]6.20.2013-6.21.2013'!R5:R17,'[1]7.1.2013'!R5:R19,'[1]7.15.2013'!R5:R18,'[1]7.30.2013'!R5:R18,'[1]8.12.2013-8.13.2013'!R5:R18,'[1]8.29.2013'!R5:R19,'[1]9.11.2013'!R5:R20,'[1]9.25.2013'!R5:R18,'[1]10.11.2013'!R5:R19)</f>
        <v>1.2577832792572388</v>
      </c>
      <c r="F8" s="24">
        <f>STDEV('[1]6.20.2013-6.21.2013'!W5:W10,'[1]7.1.2013'!W5:W11,'[1]7.15.2013'!W5:W12,'[1]7.30.2013'!W5:W11,'[1]8.12.2013-8.13.2013'!W5:W11,'[1]8.29.2013'!W5:W11,'[1]9.11.2013'!W5:W11,'[1]9.25.2013'!W5:W11,'[1]10.11.2013'!W5:W10)</f>
        <v>1.1129593449166666</v>
      </c>
      <c r="G8" s="24">
        <f>STDEV('[1]6.20.2013-6.21.2013'!AB5:AB16,'[1]7.1.2013'!AB5:AB16,'[1]7.15.2013'!AB5:AB16,'[1]7.30.2013'!AB5:AB16,'[1]8.12.2013-8.13.2013'!AB5:AB16,'[1]8.29.2013'!AB5:AB17,'[1]9.11.2013'!AB5:AB17,'[1]9.25.2013'!AB5:AB16,'[1]10.11.2013'!AB5:AB16)</f>
        <v>1.1885155338958739</v>
      </c>
      <c r="H8" s="24">
        <f>STDEV('[1]6.20.2013-6.21.2013'!AG5:AG23,'[1]7.1.2013'!AG5:AG24,'[1]7.15.2013'!AG5:AG25,'[1]7.30.2013'!AG5:AG25,'[1]8.12.2013-8.13.2013'!AG5:AG24,'[1]8.29.2013'!AG5:AG24,'[1]9.11.2013'!AG5:AG24,'[1]9.25.2013'!AG5:AG24,'[1]10.11.2013'!AG5:AG24)</f>
        <v>1.3039602025923434</v>
      </c>
      <c r="I8" s="24">
        <f>STDEV('[1]6.20.2013-6.21.2013'!AL5:AL16,'[1]7.1.2013'!AL5:AL17,'[1]7.15.2013'!AL5:AL18,'[1]7.30.2013'!AL5:AL16,'[1]8.12.2013-8.13.2013'!AL5:AL16,'[1]8.29.2013'!AL5:AL17,'[1]9.11.2013'!AL5:AL16,'[1]9.25.2013'!AL5:AL16,'[1]10.11.2013'!AL5:AL16)</f>
        <v>1.2871570524731848</v>
      </c>
      <c r="J8" s="24">
        <f>STDEV('[1]6.20.2013-6.21.2013'!AQ5:AQ11,'[1]7.1.2013'!AQ5:AQ11,'[1]7.15.2013'!AQ5:AQ12,'[1]7.30.2013'!AQ5:AQ11,'[1]8.12.2013-8.13.2013'!AQ5:AQ11,'[1]8.29.2013'!AQ5:AQ12,'[1]9.11.2013'!AQ5:AQ11,'[1]9.25.2013'!AQ5:AQ11,'[1]10.11.2013'!AQ5:AQ11)</f>
        <v>1.1829675242632907</v>
      </c>
    </row>
    <row r="9" spans="1:10">
      <c r="A9" s="21" t="s">
        <v>41</v>
      </c>
      <c r="B9" s="24">
        <f t="shared" ref="B9:J9" si="0">(B8)/(SQRT(B4))</f>
        <v>6.7240361884772407E-2</v>
      </c>
      <c r="C9" s="24">
        <f t="shared" si="0"/>
        <v>6.950929412461547E-2</v>
      </c>
      <c r="D9" s="24">
        <f t="shared" si="0"/>
        <v>6.1300166962339732E-2</v>
      </c>
      <c r="E9" s="24">
        <f t="shared" si="0"/>
        <v>0.11031489116228539</v>
      </c>
      <c r="F9" s="24">
        <f t="shared" si="0"/>
        <v>0.14134597815046548</v>
      </c>
      <c r="G9" s="24">
        <f t="shared" si="0"/>
        <v>0.11332050983069675</v>
      </c>
      <c r="H9" s="24">
        <f t="shared" si="0"/>
        <v>9.6922598552615785E-2</v>
      </c>
      <c r="I9" s="24">
        <f t="shared" si="0"/>
        <v>0.12272560960168075</v>
      </c>
      <c r="J9" s="24">
        <f t="shared" si="0"/>
        <v>0.14672906289965029</v>
      </c>
    </row>
    <row r="10" spans="1:10">
      <c r="A10" s="21" t="s">
        <v>42</v>
      </c>
      <c r="B10" s="28">
        <f t="shared" ref="B10:J10" si="1">B8/B6</f>
        <v>9.8598106318047801E-2</v>
      </c>
      <c r="C10" s="28">
        <f t="shared" si="1"/>
        <v>9.9610051661556454E-2</v>
      </c>
      <c r="D10" s="28">
        <f t="shared" si="1"/>
        <v>9.7621620100332332E-2</v>
      </c>
      <c r="E10" s="28">
        <f t="shared" si="1"/>
        <v>0.12715848657617765</v>
      </c>
      <c r="F10" s="28">
        <f t="shared" si="1"/>
        <v>0.11505373803223565</v>
      </c>
      <c r="G10" s="28">
        <f t="shared" si="1"/>
        <v>0.12107941461856898</v>
      </c>
      <c r="H10" s="28">
        <f t="shared" si="1"/>
        <v>0.12987508483607962</v>
      </c>
      <c r="I10" s="28">
        <f t="shared" si="1"/>
        <v>0.13084249045581853</v>
      </c>
      <c r="J10" s="28">
        <f t="shared" si="1"/>
        <v>0.12147759657037177</v>
      </c>
    </row>
    <row r="12" spans="1:10">
      <c r="A12" s="2" t="s">
        <v>47</v>
      </c>
    </row>
    <row r="21" spans="2:2">
      <c r="B21" s="2" t="s">
        <v>227</v>
      </c>
    </row>
  </sheetData>
  <mergeCells count="1">
    <mergeCell ref="B2:J2"/>
  </mergeCells>
  <pageMargins left="0.7" right="0.7" top="0.75" bottom="0.75" header="0.3" footer="0.3"/>
  <pageSetup scale="9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topLeftCell="A22" zoomScaleNormal="100" workbookViewId="0">
      <selection activeCell="K6" sqref="K6"/>
    </sheetView>
  </sheetViews>
  <sheetFormatPr defaultRowHeight="15"/>
  <cols>
    <col min="1" max="1" width="22.5703125" style="2" customWidth="1"/>
    <col min="2" max="4" width="13.85546875" style="2" bestFit="1" customWidth="1"/>
    <col min="5" max="10" width="11.140625" style="2" bestFit="1" customWidth="1"/>
    <col min="11" max="16384" width="9.140625" style="2"/>
  </cols>
  <sheetData>
    <row r="1" spans="1:11">
      <c r="A1" s="1" t="s">
        <v>155</v>
      </c>
      <c r="B1" s="1"/>
      <c r="C1" s="1"/>
      <c r="D1" s="1"/>
      <c r="E1" s="1"/>
      <c r="F1" s="1"/>
      <c r="G1" s="1"/>
      <c r="H1" s="1"/>
      <c r="I1" s="1"/>
      <c r="J1" s="1"/>
    </row>
    <row r="2" spans="1:11">
      <c r="A2" s="1"/>
      <c r="B2" s="73" t="s">
        <v>1</v>
      </c>
      <c r="C2" s="73"/>
      <c r="D2" s="73"/>
      <c r="E2" s="73"/>
      <c r="F2" s="73"/>
      <c r="G2" s="74"/>
      <c r="H2" s="74"/>
      <c r="I2" s="74"/>
      <c r="J2" s="74"/>
    </row>
    <row r="3" spans="1:11">
      <c r="A3" s="19"/>
      <c r="B3" s="20" t="s">
        <v>11</v>
      </c>
      <c r="C3" s="20" t="s">
        <v>12</v>
      </c>
      <c r="D3" s="20" t="s">
        <v>13</v>
      </c>
      <c r="E3" s="20" t="s">
        <v>30</v>
      </c>
      <c r="F3" s="20" t="s">
        <v>31</v>
      </c>
      <c r="G3" s="20" t="s">
        <v>32</v>
      </c>
      <c r="H3" s="20" t="s">
        <v>33</v>
      </c>
      <c r="I3" s="20" t="s">
        <v>34</v>
      </c>
      <c r="J3" s="20" t="s">
        <v>35</v>
      </c>
    </row>
    <row r="4" spans="1:11">
      <c r="A4" s="21" t="s">
        <v>36</v>
      </c>
      <c r="B4" s="27">
        <f>COUNT('[1]6.20.2013-6.21.2013'!D5:D33,'[1]7.1.2013'!D5:D26,'[1]7.15.2013'!D5:D25,'[1]7.30.2013'!D5:D26,'[1]8.12.2013-8.13.2013'!D5:D32,'[1]8.29.2013'!D5:D26,'[1]9.11.2013'!D5:D16,'[1]9.25.2013'!D5:D22,'[1]10.11.2013'!D5:D24)</f>
        <v>194</v>
      </c>
      <c r="C4" s="27">
        <f>COUNT('[1]6.20.2013-6.21.2013'!I5:I32,'[1]7.1.2013'!I5:I26,'[1]7.15.2013'!I5:I22,'[1]7.30.2013'!I5:I26,'[1]8.12.2013-8.13.2013'!I5:I31,'[1]8.29.2013'!I5:I25,'[1]9.11.2013'!I5:I15,'[1]9.25.2013'!I5:I21,'[1]10.11.2013'!I5:I23)</f>
        <v>185</v>
      </c>
      <c r="D4" s="27">
        <f>COUNT('[1]6.20.2013-6.21.2013'!N5:N37,'[1]7.1.2013'!N5:N32,'[1]7.15.2013'!N5:N26,'[1]7.30.2013'!N5:N32,'[1]8.12.2013-8.13.2013'!N5:N37,'[1]8.29.2013'!N5:N28,'[1]9.11.2013'!N5:N19,'[1]9.25.2013'!N5:N26,'[1]10.11.2013'!N5:N28)</f>
        <v>229</v>
      </c>
      <c r="E4" s="27">
        <f>COUNT('[1]6.20.2013-6.21.2013'!S5:S17,'[1]7.1.2013'!S5:S19,'[1]7.15.2013'!S5:S18,'[1]7.30.2013'!S5:S18,'[1]8.12.2013-8.13.2013'!S5:S18,'[1]8.29.2013'!S5:S19,'[1]9.11.2013'!S5:S20,'[1]9.25.2013'!S5:S18,'[1]10.11.2013'!S5:S19)</f>
        <v>130</v>
      </c>
      <c r="F4" s="27">
        <f>COUNT('[1]6.20.2013-6.21.2013'!X5:X10,'[1]7.1.2013'!X5:X11,'[1]7.15.2013'!X5:X12,'[1]7.30.2013'!X5:X11,'[1]8.12.2013-8.13.2013'!X5:X11,'[1]8.29.2013'!X5:X11,'[1]9.11.2013'!X5:X11,'[1]9.25.2013'!X5:X11,'[1]10.11.2013'!X5:X10)</f>
        <v>62</v>
      </c>
      <c r="G4" s="27">
        <f>COUNT('[1]6.20.2013-6.21.2013'!AC5:AC16,'[1]7.1.2013'!AC5:AC16,'[1]7.15.2013'!AC5:AC16,'[1]7.30.2013'!AC5:AC16,'[1]8.12.2013-8.13.2013'!AC5:AC16,'[1]8.29.2013'!AC5:AC17,'[1]9.11.2013'!AC5:AC17,'[1]9.25.2013'!AC5:AC16,'[1]10.11.2013'!AC5:AC16)</f>
        <v>110</v>
      </c>
      <c r="H4" s="27">
        <f>COUNT('[1]6.20.2013-6.21.2013'!AH5:AH23,'[1]7.1.2013'!AH5:AH24,'[1]7.15.2013'!AH5:AH25,'[1]7.30.2013'!AH5:AH25,'[1]8.12.2013-8.13.2013'!AH5:AH24,'[1]8.29.2013'!AH5:AH24,'[1]9.11.2013'!AH5:AH24,'[1]9.25.2013'!AH5:AH24,'[1]10.11.2013'!AH5:AH24)</f>
        <v>181</v>
      </c>
      <c r="I4" s="27">
        <f>COUNT('[1]6.20.2013-6.21.2013'!AM5:AM16,'[1]7.1.2013'!AM5:AM17,'[1]7.15.2013'!AM5:AM17,'[1]7.30.2013'!AM5:AM18,'[1]8.12.2013-8.13.2013'!AM5:AM16,'[1]8.29.2013'!AM5:AM17,'[1]9.11.2013'!AM5:AM16,'[1]9.25.2013'!AM5:AM16,'[1]10.11.2013'!AM5:AM16)</f>
        <v>110</v>
      </c>
      <c r="J4" s="27">
        <f>COUNT('[1]6.20.2013-6.21.2013'!AR5:AR11,'[1]7.1.2013'!AR5:AR11,'[1]7.15.2013'!AR5:AR12,'[1]7.30.2013'!AR5:AR11,'[1]8.12.2013-8.13.2013'!AR5:AR11,'[1]8.29.2013'!AR5:AR12,'[1]9.11.2013'!AR5:AR11,'[1]9.25.2013'!AR5:AR11,'[1]10.11.2013'!AR5:AR11)</f>
        <v>65</v>
      </c>
    </row>
    <row r="5" spans="1:11">
      <c r="A5" s="21" t="s">
        <v>45</v>
      </c>
      <c r="B5" s="23" t="str">
        <f>TEXT(MIN('[1]6.20.2013-6.21.2013'!D5:D33,'[1]7.1.2013'!D5:D26,'[1]7.15.2013'!D5:D25,'[1]7.30.2013'!D5:D26,'[1]8.12.2013-8.13.2013'!D5:D32,'[1]8.29.2013'!D5:D26,'[1]9.11.2013'!D5:D16,'[1]9.25.2013'!D5:D22,'[1]10.11.2013'!D5:D24),"0.00")&amp;" - "&amp;TEXT(MAX('[1]6.20.2013-6.21.2013'!D5:D33,'[1]7.1.2013'!D5:D26,'[1]7.15.2013'!D5:D25,'[1]7.30.2013'!D5:D26,'[1]8.12.2013-8.13.2013'!D5:D32,'[1]8.29.2013'!D5:D26,'[1]9.11.2013'!D5:D16,'[1]9.25.2013'!D5:D22,'[1]10.11.2013'!D5:D24),"0.00")</f>
        <v>11.01 - 21.44</v>
      </c>
      <c r="C5" s="23" t="str">
        <f>TEXT(MIN('[1]6.20.2013-6.21.2013'!I5:I32,'[1]7.1.2013'!I5:I26,'[1]7.15.2013'!I5:I22,'[1]7.30.2013'!I5:I26,'[1]8.12.2013-8.13.2013'!I5:I31,'[1]8.29.2013'!I5:I25,'[1]9.11.2013'!I5:I15,'[1]9.25.2013'!I5:I21,'[1]10.11.2013'!I5:I23),"0.00")&amp;" - "&amp;TEXT(MAX('[1]6.20.2013-6.21.2013'!I5:I32,'[1]7.1.2013'!I5:I26,'[1]7.15.2013'!I5:I22,'[1]7.30.2013'!I5:I26,'[1]8.12.2013-8.13.2013'!I5:I31,'[1]8.29.2013'!I5:I25,'[1]9.11.2013'!I5:I15,'[1]9.25.2013'!I5:I21,'[1]10.11.2013'!I5:I23),"0.00")</f>
        <v>11.01 - 21.58</v>
      </c>
      <c r="D5" s="23" t="str">
        <f>TEXT(MIN('[1]6.20.2013-6.21.2013'!N5:N37,'[1]7.1.2013'!N5:N32,'[1]7.15.2013'!N5:N26,'[1]7.30.2013'!N5:N32,'[1]8.12.2013-8.13.2013'!N5:N37,'[1]8.29.2013'!N5:N28,'[1]9.11.2013'!N5:N19,'[1]9.25.2013'!N5:N26,'[1]10.11.2013'!N5:N28),"0.00")&amp;" - "&amp;TEXT(MAX('[1]6.20.2013-6.21.2013'!N5:N37,'[1]7.1.2013'!N5:N32,'[1]7.15.2013'!N5:N26,'[1]7.30.2013'!N5:N32,'[1]8.12.2013-8.13.2013'!N5:N37,'[1]8.29.2013'!N5:N28,'[1]9.11.2013'!N5:N19,'[1]9.25.2013'!N5:N26,'[1]10.11.2013'!N5:N28),"0.00")</f>
        <v>11.48 - 21.62</v>
      </c>
      <c r="E5" s="23" t="str">
        <f>TEXT(MIN('[1]6.20.2013-6.21.2013'!S5:S17,'[1]7.1.2013'!S5:S19,'[1]7.15.2013'!S5:S18,'[1]7.30.2013'!S5:S18,'[1]8.12.2013-8.13.2013'!S5:S18,'[1]8.29.2013'!S5:S19,'[1]9.11.2013'!S5:S20,'[1]9.25.2013'!S5:S18,'[1]10.11.2013'!S5:S19),"0.00")&amp;" - "&amp;TEXT(MAX('[1]6.20.2013-6.21.2013'!S5:S17,'[1]7.1.2013'!S5:S19,'[1]7.15.2013'!S5:S18,'[1]7.30.2013'!S5:S18,'[1]8.12.2013-8.13.2013'!S5:S18,'[1]8.29.2013'!S5:S19,'[1]9.11.2013'!S5:S20,'[1]9.25.2013'!S5:S18,'[1]10.11.2013'!S5:S19),"0.00")</f>
        <v>6.00 - 21.96</v>
      </c>
      <c r="F5" s="23" t="str">
        <f>TEXT(MIN('[1]6.20.2013-6.21.2013'!X5:X10,'[1]7.1.2013'!X5:X11,'[1]7.15.2013'!X5:X12,'[1]7.30.2013'!X5:X11,'[1]8.12.2013-8.13.2013'!X5:X11,'[1]8.29.2013'!X5:X11,'[1]9.11.2013'!X5:X11,'[1]9.25.2013'!X5:X11,'[1]10.11.2013'!X5:X10),"0.00")&amp;" - "&amp;TEXT(MAX('[1]6.20.2013-6.21.2013'!X5:X10,'[1]7.1.2013'!X5:X11,'[1]7.15.2013'!X5:X12,'[1]7.30.2013'!X5:X11,'[1]8.12.2013-8.13.2013'!X5:X11,'[1]8.29.2013'!X5:X11,'[1]9.11.2013'!X5:X11,'[1]9.25.2013'!X5:X11,'[1]10.11.2013'!X5:X10),"0.00")</f>
        <v>6.20 - 22.80</v>
      </c>
      <c r="G5" s="23" t="str">
        <f>TEXT(MIN('[1]6.20.2013-6.21.2013'!AC5:AC16,'[1]7.1.2013'!AC5:AC16,'[1]7.15.2013'!AC5:AC16,'[1]7.30.2013'!AC5:AC16,'[1]8.12.2013-8.13.2013'!AC5:AC16,'[1]8.29.2013'!AC5:AC17,'[1]9.11.2013'!AC5:AC17,'[1]9.25.2013'!AC5:AC16,'[1]10.11.2013'!AC5:AC16),"0.00")&amp;" - "&amp;TEXT(MAX('[1]6.20.2013-6.21.2013'!AC5:AC16,'[1]7.1.2013'!AC5:AC16,'[1]7.15.2013'!AC5:AC16,'[1]7.30.2013'!AC5:AC16,'[1]8.12.2013-8.13.2013'!AC5:AC16,'[1]8.29.2013'!AC5:AC17,'[1]9.11.2013'!AC5:AC17,'[1]9.25.2013'!AC5:AC16,'[1]10.11.2013'!AC5:AC16),"0.00")</f>
        <v>5.80 - 22.72</v>
      </c>
      <c r="H5" s="23" t="str">
        <f>TEXT(MIN('[1]6.20.2013-6.21.2013'!AH5:AH23,'[1]7.1.2013'!AH5:AH24,'[1]7.15.2013'!AH5:AH25,'[1]7.30.2013'!AH5:AH25,'[1]8.12.2013-8.13.2013'!AH5:AH24,'[1]8.29.2013'!AH5:AH24,'[1]9.11.2013'!AH5:AH24,'[1]9.25.2013'!AH5:AH24,'[1]10.11.2013'!AH5:AH24),"0.00")&amp;" - "&amp;TEXT(MAX('[1]6.20.2013-6.21.2013'!AH5:AH23,'[1]7.1.2013'!AH5:AH24,'[1]7.15.2013'!AH5:AH25,'[1]7.30.2013'!AH5:AH25,'[1]8.12.2013-8.13.2013'!AH5:AH24,'[1]8.29.2013'!AH5:AH24,'[1]9.11.2013'!AH5:AH24,'[1]9.25.2013'!AH5:AH24,'[1]10.11.2013'!AH5:AH24),"0.00")</f>
        <v>5.20 - 22.22</v>
      </c>
      <c r="I5" s="23" t="str">
        <f>TEXT(MIN('[1]6.20.2013-6.21.2013'!AM5:AM16,'[1]7.1.2013'!AM5:AM17,'[1]7.15.2013'!AM5:AM17,'[1]7.30.2013'!AM5:AM18,'[1]8.12.2013-8.13.2013'!AM5:AM16,'[1]8.29.2013'!AM5:AM17,'[1]9.11.2013'!AM5:AM16,'[1]9.25.2013'!AM5:AM16,'[1]10.11.2013'!AM5:AM16),"0.00")&amp;" - "&amp;TEXT(MAX('[1]6.20.2013-6.21.2013'!AM5:AM16,'[1]7.1.2013'!AM5:AM17,'[1]7.15.2013'!AM5:AM17,'[1]7.30.2013'!AM5:AM18,'[1]8.12.2013-8.13.2013'!AM5:AM16,'[1]8.29.2013'!AM5:AM17,'[1]9.11.2013'!AM5:AM16,'[1]9.25.2013'!AM5:AM16,'[1]10.11.2013'!AM5:AM16),"0.00")</f>
        <v>7.20 - 22.16</v>
      </c>
      <c r="J5" s="23" t="str">
        <f>TEXT(MIN('[1]6.20.2013-6.21.2013'!AR5:AR11,'[1]7.1.2013'!AR5:AR11,'[1]7.15.2013'!AR5:AR12,'[1]7.30.2013'!AR5:AR11,'[1]8.12.2013-8.13.2013'!AR5:AR11,'[1]8.29.2013'!AR5:AR12,'[1]9.11.2013'!AR5:AR11,'[1]9.25.2013'!AR5:AR11,'[1]10.11.2013'!AR5:AR11),"0.00")&amp;" - "&amp;TEXT(MAX('[1]6.20.2013-6.21.2013'!AR5:AR11,'[1]7.1.2013'!AR5:AR11,'[1]7.15.2013'!AR5:AR12,'[1]7.30.2013'!AR5:AR11,'[1]8.12.2013-8.13.2013'!AR5:AR11,'[1]8.29.2013'!AR5:AR12,'[1]9.11.2013'!AR5:AR11,'[1]9.25.2013'!AR5:AR11,'[1]10.11.2013'!AR5:AR11),"0.00")</f>
        <v>6.80 - 22.21</v>
      </c>
    </row>
    <row r="6" spans="1:11">
      <c r="A6" s="21" t="s">
        <v>46</v>
      </c>
      <c r="B6" s="24">
        <f>AVERAGE('[1]6.20.2013-6.21.2013'!D5:D33,'[1]7.1.2013'!D5:D26,'[1]7.15.2013'!D5:D25,'[1]7.30.2013'!D5:D26,'[1]8.12.2013-8.13.2013'!D5:D32,'[1]8.29.2013'!D5:D26,'[1]9.11.2013'!D5:D16,'[1]9.25.2013'!D5:D22,'[1]10.11.2013'!D5:D24)</f>
        <v>15.972422680412373</v>
      </c>
      <c r="C6" s="24">
        <f>AVERAGE('[1]6.20.2013-6.21.2013'!I5:I32,'[1]7.1.2013'!I5:I26,'[1]7.15.2013'!I5:I22,'[1]7.30.2013'!I5:I26,'[1]8.12.2013-8.13.2013'!I5:I31,'[1]8.29.2013'!I5:I25,'[1]9.11.2013'!I5:I15,'[1]9.25.2013'!I5:I21,'[1]10.11.2013'!I5:I23)</f>
        <v>15.950270270270261</v>
      </c>
      <c r="D6" s="24">
        <f>AVERAGE('[1]6.20.2013-6.21.2013'!N5:N37,'[1]7.1.2013'!N5:N32,'[1]7.15.2013'!N5:N26,'[1]7.30.2013'!N5:N32,'[1]8.12.2013-8.13.2013'!N5:N37,'[1]8.29.2013'!N5:N28,'[1]9.11.2013'!N5:N19,'[1]9.25.2013'!N5:N26,'[1]10.11.2013'!N5:N28)</f>
        <v>15.781877729257641</v>
      </c>
      <c r="E6" s="24">
        <f>AVERAGE('[1]6.20.2013-6.21.2013'!S5:S17,'[1]7.1.2013'!S5:S19,'[1]7.15.2013'!S5:S18,'[1]7.30.2013'!S5:S18,'[1]8.12.2013-8.13.2013'!S5:S18,'[1]8.29.2013'!S5:S19,'[1]9.11.2013'!S5:S20,'[1]9.25.2013'!S5:S18,'[1]10.11.2013'!S5:S19)</f>
        <v>14.966615384615372</v>
      </c>
      <c r="F6" s="24">
        <f>AVERAGE('[1]6.20.2013-6.21.2013'!X5:X10,'[1]7.1.2013'!X5:X11,'[1]7.15.2013'!X5:X12,'[1]7.30.2013'!X5:X11,'[1]8.12.2013-8.13.2013'!X5:X11,'[1]8.29.2013'!X5:X11,'[1]9.11.2013'!X5:X11,'[1]9.25.2013'!X5:X11,'[1]10.11.2013'!X5:X10)</f>
        <v>16.00080645161291</v>
      </c>
      <c r="G6" s="24">
        <f>AVERAGE('[1]6.20.2013-6.21.2013'!AC5:AC16,'[1]7.1.2013'!AC5:AC16,'[1]7.15.2013'!AC5:AC16,'[1]7.30.2013'!AC5:AC16,'[1]8.12.2013-8.13.2013'!AC5:AC16,'[1]8.29.2013'!AC5:AC17,'[1]9.11.2013'!AC5:AC17,'[1]9.25.2013'!AC5:AC16,'[1]10.11.2013'!AC5:AC16)</f>
        <v>15.308272727272726</v>
      </c>
      <c r="H6" s="24">
        <f>AVERAGE('[1]6.20.2013-6.21.2013'!AH5:AH23,'[1]7.1.2013'!AH5:AH24,'[1]7.15.2013'!AH5:AH25,'[1]7.30.2013'!AH5:AH25,'[1]8.12.2013-8.13.2013'!AH5:AH24,'[1]8.29.2013'!AH5:AH24,'[1]9.11.2013'!AH5:AH24,'[1]9.25.2013'!AH5:AH24,'[1]10.11.2013'!AH5:AH24)</f>
        <v>14.200220994475135</v>
      </c>
      <c r="I6" s="24">
        <f>AVERAGE('[1]6.20.2013-6.21.2013'!AM5:AM16,'[1]7.1.2013'!AM5:AM17,'[1]7.15.2013'!AM5:AM17,'[1]7.30.2013'!AM5:AM18,'[1]8.12.2013-8.13.2013'!AM5:AM16,'[1]8.29.2013'!AM5:AM17,'[1]9.11.2013'!AM5:AM16,'[1]9.25.2013'!AM5:AM16,'[1]10.11.2013'!AM5:AM16)</f>
        <v>14.987181818181806</v>
      </c>
      <c r="J6" s="24">
        <f>AVERAGE('[1]6.20.2013-6.21.2013'!AR5:AR11,'[1]7.1.2013'!AR5:AR11,'[1]7.15.2013'!AR5:AR12,'[1]7.30.2013'!AR5:AR11,'[1]8.12.2013-8.13.2013'!AR5:AR11,'[1]8.29.2013'!AR5:AR12,'[1]9.11.2013'!AR5:AR11,'[1]9.25.2013'!AR5:AR11,'[1]10.11.2013'!AR5:AR11)</f>
        <v>15.881846153846153</v>
      </c>
      <c r="K6" s="52"/>
    </row>
    <row r="7" spans="1:11">
      <c r="A7" s="21" t="s">
        <v>39</v>
      </c>
      <c r="B7" s="24">
        <f>VAR('[1]6.20.2013-6.21.2013'!D5:D33,'[1]7.1.2013'!D5:D26,'[1]7.15.2013'!D5:D25,'[1]7.30.2013'!D5:D26,'[1]8.12.2013-8.13.2013'!D5:D32,'[1]8.29.2013'!D5:D26,'[1]9.11.2013'!D5:D16,'[1]9.25.2013'!D5:D22,'[1]10.11.2013'!D5:D24)</f>
        <v>7.8143179344051106</v>
      </c>
      <c r="C7" s="24">
        <f>VAR('[1]6.20.2013-6.21.2013'!I5:I32,'[1]7.1.2013'!I5:I26,'[1]7.15.2013'!I5:I22,'[1]7.30.2013'!I5:I26,'[1]8.12.2013-8.13.2013'!I5:I31,'[1]8.29.2013'!I5:I25,'[1]9.11.2013'!I5:I15,'[1]9.25.2013'!I5:I21,'[1]10.11.2013'!I5:I23)</f>
        <v>7.677873296122451</v>
      </c>
      <c r="D7" s="24">
        <f>VAR('[1]6.20.2013-6.21.2013'!N5:N37,'[1]7.1.2013'!N5:N32,'[1]7.15.2013'!N5:N26,'[1]7.30.2013'!N5:N32,'[1]8.12.2013-8.13.2013'!N5:N37,'[1]8.29.2013'!N5:N28,'[1]9.11.2013'!N5:N19,'[1]9.25.2013'!N5:N26,'[1]10.11.2013'!N5:N28)</f>
        <v>7.126928476212254</v>
      </c>
      <c r="E7" s="24">
        <f>VAR('[1]6.20.2013-6.21.2013'!S5:S17,'[1]7.1.2013'!S5:S19,'[1]7.15.2013'!S5:S18,'[1]7.30.2013'!S5:S18,'[1]8.12.2013-8.13.2013'!S5:S18,'[1]8.29.2013'!S5:S19,'[1]9.11.2013'!S5:S20,'[1]9.25.2013'!S5:S18,'[1]10.11.2013'!S5:S19)</f>
        <v>19.213433416816105</v>
      </c>
      <c r="F7" s="24">
        <f>VAR('[1]6.20.2013-6.21.2013'!X5:X10,'[1]7.1.2013'!X5:X11,'[1]7.15.2013'!X5:X12,'[1]7.30.2013'!X5:X11,'[1]8.12.2013-8.13.2013'!X5:X11,'[1]8.29.2013'!X5:X11,'[1]9.11.2013'!X5:X11,'[1]9.25.2013'!X5:X11,'[1]10.11.2013'!X5:X10)</f>
        <v>19.386800978318234</v>
      </c>
      <c r="G7" s="24">
        <f>VAR('[1]6.20.2013-6.21.2013'!AC5:AC16,'[1]7.1.2013'!AC5:AC16,'[1]7.15.2013'!AC5:AC16,'[1]7.30.2013'!AC5:AC16,'[1]8.12.2013-8.13.2013'!AC5:AC16,'[1]8.29.2013'!AC5:AC17,'[1]9.11.2013'!AC5:AC17,'[1]9.25.2013'!AC5:AC16,'[1]10.11.2013'!AC5:AC16)</f>
        <v>16.971665796497117</v>
      </c>
      <c r="H7" s="24">
        <f>VAR('[1]6.20.2013-6.21.2013'!AH5:AH23,'[1]7.1.2013'!AH5:AH24,'[1]7.15.2013'!AH5:AH25,'[1]7.30.2013'!AH5:AH25,'[1]8.12.2013-8.13.2013'!AH5:AH24,'[1]8.29.2013'!AH5:AH24,'[1]9.11.2013'!AH5:AH24,'[1]9.25.2013'!AH5:AH24,'[1]10.11.2013'!AH5:AH24)</f>
        <v>22.578301062001344</v>
      </c>
      <c r="I7" s="24">
        <f>VAR('[1]6.20.2013-6.21.2013'!AM5:AM16,'[1]7.1.2013'!AM5:AM17,'[1]7.15.2013'!AM5:AM17,'[1]7.30.2013'!AM5:AM18,'[1]8.12.2013-8.13.2013'!AM5:AM16,'[1]8.29.2013'!AM5:AM17,'[1]9.11.2013'!AM5:AM16,'[1]9.25.2013'!AM5:AM16,'[1]10.11.2013'!AM5:AM16)</f>
        <v>20.122769049208095</v>
      </c>
      <c r="J7" s="24">
        <f>VAR('[1]6.20.2013-6.21.2013'!AR5:AR11,'[1]7.1.2013'!AR5:AR11,'[1]7.15.2013'!AR5:AR12,'[1]7.30.2013'!AR5:AR11,'[1]8.12.2013-8.13.2013'!AR5:AR11,'[1]8.29.2013'!AR5:AR12,'[1]9.11.2013'!AR5:AR11,'[1]9.25.2013'!AR5:AR11,'[1]10.11.2013'!AR5:AR11)</f>
        <v>19.20691528846163</v>
      </c>
    </row>
    <row r="8" spans="1:11">
      <c r="A8" s="21" t="s">
        <v>40</v>
      </c>
      <c r="B8" s="24">
        <f>STDEV('[1]6.20.2013-6.21.2013'!D5:D33,'[1]7.1.2013'!D5:D26,'[1]7.15.2013'!D5:D25,'[1]7.30.2013'!D5:D26,'[1]8.12.2013-8.13.2013'!D5:D32,'[1]8.29.2013'!D5:D26,'[1]9.11.2013'!D5:D16,'[1]9.25.2013'!D5:D22,'[1]10.11.2013'!D5:D24)</f>
        <v>2.7954101549513464</v>
      </c>
      <c r="C8" s="24">
        <f>STDEV('[1]6.20.2013-6.21.2013'!I5:I32,'[1]7.1.2013'!I5:I26,'[1]7.15.2013'!I5:I22,'[1]7.30.2013'!I5:I26,'[1]8.12.2013-8.13.2013'!I5:I31,'[1]8.29.2013'!I5:I25,'[1]9.11.2013'!I5:I15,'[1]9.25.2013'!I5:I21,'[1]10.11.2013'!I5:I23)</f>
        <v>2.7708975614631535</v>
      </c>
      <c r="D8" s="24">
        <f>STDEV('[1]6.20.2013-6.21.2013'!N5:N37,'[1]7.1.2013'!N5:N32,'[1]7.15.2013'!N5:N26,'[1]7.30.2013'!N5:N32,'[1]8.12.2013-8.13.2013'!N5:N37,'[1]8.29.2013'!N5:N28,'[1]9.11.2013'!N5:N19,'[1]9.25.2013'!N5:N26,'[1]10.11.2013'!N5:N28)</f>
        <v>2.6696307752594279</v>
      </c>
      <c r="E8" s="24">
        <f>STDEV('[1]6.20.2013-6.21.2013'!S5:S17,'[1]7.1.2013'!S5:S19,'[1]7.15.2013'!S5:S18,'[1]7.30.2013'!S5:S18,'[1]8.12.2013-8.13.2013'!S5:S18,'[1]8.29.2013'!S5:S19,'[1]9.11.2013'!S5:S20,'[1]9.25.2013'!S5:S18,'[1]10.11.2013'!S5:S19)</f>
        <v>4.3833130639752511</v>
      </c>
      <c r="F8" s="24">
        <f>STDEV('[1]6.20.2013-6.21.2013'!X5:X10,'[1]7.1.2013'!X5:X11,'[1]7.15.2013'!X5:X12,'[1]7.30.2013'!X5:X11,'[1]8.12.2013-8.13.2013'!X5:X11,'[1]8.29.2013'!X5:X11,'[1]9.11.2013'!X5:X11,'[1]9.25.2013'!X5:X11,'[1]10.11.2013'!X5:X10)</f>
        <v>4.4030445124161801</v>
      </c>
      <c r="G8" s="24">
        <f>STDEV('[1]6.20.2013-6.21.2013'!AC5:AC16,'[1]7.1.2013'!AC5:AC16,'[1]7.15.2013'!AC5:AC16,'[1]7.30.2013'!AC5:AC16,'[1]8.12.2013-8.13.2013'!AC5:AC16,'[1]8.29.2013'!AC5:AC17,'[1]9.11.2013'!AC5:AC17,'[1]9.25.2013'!AC5:AC16,'[1]10.11.2013'!AC5:AC16)</f>
        <v>4.1196681658232031</v>
      </c>
      <c r="H8" s="24">
        <f>STDEV('[1]6.20.2013-6.21.2013'!AH5:AH23,'[1]7.1.2013'!AH5:AH24,'[1]7.15.2013'!AH5:AH25,'[1]7.30.2013'!AH5:AH25,'[1]8.12.2013-8.13.2013'!AH5:AH24,'[1]8.29.2013'!AH5:AH24,'[1]9.11.2013'!AH5:AH24,'[1]9.25.2013'!AH5:AH24,'[1]10.11.2013'!AH5:AH24)</f>
        <v>4.7516629785793247</v>
      </c>
      <c r="I8" s="24">
        <f>STDEV('[1]6.20.2013-6.21.2013'!AM5:AM16,'[1]7.1.2013'!AM5:AM17,'[1]7.15.2013'!AM5:AM17,'[1]7.30.2013'!AM5:AM18,'[1]8.12.2013-8.13.2013'!AM5:AM16,'[1]8.29.2013'!AM5:AM17,'[1]9.11.2013'!AM5:AM16,'[1]9.25.2013'!AM5:AM16,'[1]10.11.2013'!AM5:AM16)</f>
        <v>4.4858409522862148</v>
      </c>
      <c r="J8" s="24">
        <f>STDEV('[1]6.20.2013-6.21.2013'!AR5:AR11,'[1]7.1.2013'!AR5:AR11,'[1]7.15.2013'!AR5:AR12,'[1]7.30.2013'!AR5:AR11,'[1]8.12.2013-8.13.2013'!AR5:AR11,'[1]8.29.2013'!AR5:AR12,'[1]9.11.2013'!AR5:AR11,'[1]9.25.2013'!AR5:AR11,'[1]10.11.2013'!AR5:AR11)</f>
        <v>4.3825694847271537</v>
      </c>
    </row>
    <row r="9" spans="1:11">
      <c r="A9" s="21" t="s">
        <v>41</v>
      </c>
      <c r="B9" s="24">
        <f>(B8)/(SQRT(B4))</f>
        <v>0.20069875274301946</v>
      </c>
      <c r="C9" s="24">
        <f t="shared" ref="C9:J9" si="0">(C8)/(SQRT(C4))</f>
        <v>0.20372044035117856</v>
      </c>
      <c r="D9" s="24">
        <f t="shared" si="0"/>
        <v>0.17641416726387715</v>
      </c>
      <c r="E9" s="24">
        <f t="shared" si="0"/>
        <v>0.38444198738927593</v>
      </c>
      <c r="F9" s="24">
        <f t="shared" si="0"/>
        <v>0.55918721226434676</v>
      </c>
      <c r="G9" s="24">
        <f t="shared" si="0"/>
        <v>0.39279494762184314</v>
      </c>
      <c r="H9" s="24">
        <f t="shared" si="0"/>
        <v>0.35318832769173869</v>
      </c>
      <c r="I9" s="24">
        <f t="shared" si="0"/>
        <v>0.42770815293107278</v>
      </c>
      <c r="J9" s="24">
        <f t="shared" si="0"/>
        <v>0.54359084285689663</v>
      </c>
    </row>
    <row r="10" spans="1:11">
      <c r="A10" s="21" t="s">
        <v>42</v>
      </c>
      <c r="B10" s="28">
        <f>B8/B6</f>
        <v>0.17501478710424254</v>
      </c>
      <c r="C10" s="28">
        <f t="shared" ref="C10:J10" si="1">C8/C6</f>
        <v>0.17372104136867414</v>
      </c>
      <c r="D10" s="28">
        <f t="shared" si="1"/>
        <v>0.16915799381148824</v>
      </c>
      <c r="E10" s="28">
        <f t="shared" si="1"/>
        <v>0.29287270042904884</v>
      </c>
      <c r="F10" s="28">
        <f t="shared" si="1"/>
        <v>0.27517641224716805</v>
      </c>
      <c r="G10" s="28">
        <f t="shared" si="1"/>
        <v>0.26911384708241676</v>
      </c>
      <c r="H10" s="28">
        <f t="shared" si="1"/>
        <v>0.3346189457493689</v>
      </c>
      <c r="I10" s="28">
        <f t="shared" si="1"/>
        <v>0.29931183905730596</v>
      </c>
      <c r="J10" s="28">
        <f t="shared" si="1"/>
        <v>0.27594836533949263</v>
      </c>
    </row>
    <row r="12" spans="1:11">
      <c r="A12" s="2" t="s">
        <v>47</v>
      </c>
    </row>
  </sheetData>
  <mergeCells count="1">
    <mergeCell ref="B2:J2"/>
  </mergeCells>
  <pageMargins left="0.7" right="0.7" top="0.75" bottom="0.7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 1</vt:lpstr>
      <vt:lpstr>Figure 3</vt:lpstr>
      <vt:lpstr>Figure 4</vt:lpstr>
      <vt:lpstr>Table 2, Fig5, Fig6, Fig9, </vt:lpstr>
      <vt:lpstr>Figure 7</vt:lpstr>
      <vt:lpstr>Figure 8</vt:lpstr>
      <vt:lpstr>Table 3</vt:lpstr>
      <vt:lpstr>Table 4</vt:lpstr>
      <vt:lpstr>Table 5</vt:lpstr>
      <vt:lpstr>Table 6, Fig 10</vt:lpstr>
      <vt:lpstr>Table 7, Figure 19</vt:lpstr>
      <vt:lpstr> variance vs volume correl</vt:lpstr>
      <vt:lpstr>var vs vol 620 to 812</vt:lpstr>
      <vt:lpstr>var vs vol 829 to 1011</vt:lpstr>
      <vt:lpstr>Surface Temp with Reservior Sta</vt:lpstr>
      <vt:lpstr>Surface DO with Reservior Sta</vt:lpstr>
      <vt:lpstr>Bottom Temp1,3,5</vt:lpstr>
      <vt:lpstr>Temp differ Sta1,3,5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mlelli</dc:creator>
  <cp:lastModifiedBy> </cp:lastModifiedBy>
  <cp:lastPrinted>2013-11-13T20:20:38Z</cp:lastPrinted>
  <dcterms:created xsi:type="dcterms:W3CDTF">2013-11-05T17:27:34Z</dcterms:created>
  <dcterms:modified xsi:type="dcterms:W3CDTF">2013-12-26T16:53:21Z</dcterms:modified>
</cp:coreProperties>
</file>